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aloe\"/>
    </mc:Choice>
  </mc:AlternateContent>
  <xr:revisionPtr revIDLastSave="0" documentId="13_ncr:1_{AA889B6D-D526-45CB-A640-87C04A2221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enblad" sheetId="1" r:id="rId1"/>
    <sheet name="zoekblad" sheetId="2" state="hidden" r:id="rId2"/>
    <sheet name="2019" sheetId="3" state="hidden" r:id="rId3"/>
    <sheet name="2020" sheetId="4" state="hidden" r:id="rId4"/>
    <sheet name="2021" sheetId="6" state="hidden" r:id="rId5"/>
  </sheets>
  <definedNames>
    <definedName name="_xlnm.Print_Area" localSheetId="2">'2019'!$A$1:$D$71</definedName>
    <definedName name="_xlnm.Print_Area" localSheetId="3">'2020'!$A$1:$D$70</definedName>
    <definedName name="_xlnm.Print_Area" localSheetId="4">'2021'!$A$1:$D$70</definedName>
    <definedName name="_xlnm.Print_Area" localSheetId="0">rekenblad!$B$2:$E$58</definedName>
    <definedName name="_xlnm.Print_Titles" localSheetId="2">'2019'!$1:$1</definedName>
    <definedName name="_xlnm.Print_Titles" localSheetId="3">'2020'!$1:$1</definedName>
    <definedName name="_xlnm.Print_Titles" localSheetId="4">'2021'!$1:$1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11" i="2"/>
  <c r="B10" i="2"/>
  <c r="B8" i="2"/>
  <c r="B9" i="2"/>
  <c r="G49" i="1" l="1"/>
  <c r="H49" i="1" s="1"/>
  <c r="G41" i="1"/>
  <c r="H41" i="1" s="1"/>
  <c r="G17" i="1"/>
  <c r="H17" i="1" s="1"/>
  <c r="G33" i="1"/>
  <c r="H33" i="1" s="1"/>
  <c r="G25" i="1"/>
  <c r="H25" i="1" s="1"/>
  <c r="A70" i="3" l="1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3" i="4"/>
  <c r="C8" i="2" l="1"/>
  <c r="C12" i="2"/>
  <c r="C11" i="2"/>
  <c r="E11" i="2" s="1"/>
  <c r="F11" i="2" s="1"/>
  <c r="C10" i="2"/>
  <c r="E10" i="2" s="1"/>
  <c r="F10" i="2" s="1"/>
  <c r="C9" i="2"/>
  <c r="E9" i="2" s="1"/>
  <c r="F9" i="2" s="1"/>
  <c r="E12" i="2" l="1"/>
  <c r="F12" i="2" s="1"/>
  <c r="E8" i="2"/>
  <c r="F8" i="2" s="1"/>
  <c r="D11" i="2"/>
  <c r="D10" i="2"/>
  <c r="D9" i="2"/>
  <c r="C13" i="2"/>
  <c r="D51" i="1" s="1"/>
  <c r="F13" i="2" l="1"/>
  <c r="D12" i="2" l="1"/>
  <c r="D8" i="2"/>
  <c r="A40" i="6"/>
  <c r="A33" i="6"/>
  <c r="A54" i="6"/>
  <c r="A49" i="6"/>
  <c r="A17" i="6"/>
  <c r="A68" i="6"/>
  <c r="A59" i="6"/>
  <c r="A37" i="6"/>
  <c r="A36" i="6"/>
  <c r="A35" i="6"/>
  <c r="A53" i="6"/>
  <c r="A5" i="6"/>
  <c r="A10" i="6"/>
  <c r="A28" i="6"/>
  <c r="A26" i="6"/>
  <c r="A69" i="6"/>
  <c r="A21" i="6"/>
  <c r="A39" i="6"/>
  <c r="A56" i="6"/>
  <c r="A20" i="6"/>
  <c r="A31" i="6"/>
  <c r="A62" i="6"/>
  <c r="A12" i="6"/>
  <c r="A22" i="6"/>
  <c r="A51" i="6"/>
  <c r="A42" i="6"/>
  <c r="A70" i="6"/>
  <c r="A24" i="6"/>
  <c r="A65" i="6"/>
  <c r="A43" i="6"/>
  <c r="A7" i="6"/>
  <c r="A58" i="6"/>
  <c r="A30" i="6"/>
  <c r="A23" i="6"/>
  <c r="A13" i="6"/>
  <c r="A64" i="6"/>
  <c r="A38" i="6"/>
  <c r="A9" i="6"/>
  <c r="A67" i="6"/>
  <c r="A14" i="6"/>
  <c r="A44" i="6"/>
  <c r="A6" i="6"/>
  <c r="A41" i="6"/>
  <c r="A46" i="6"/>
  <c r="A16" i="6"/>
  <c r="A57" i="6"/>
  <c r="A27" i="6"/>
  <c r="A32" i="6"/>
  <c r="A19" i="6"/>
  <c r="A47" i="6"/>
  <c r="A48" i="6"/>
  <c r="A61" i="6"/>
  <c r="A60" i="6"/>
  <c r="A66" i="6"/>
  <c r="A18" i="6"/>
  <c r="A3" i="6"/>
  <c r="A11" i="6"/>
  <c r="A29" i="6"/>
  <c r="A25" i="6"/>
  <c r="A34" i="6"/>
  <c r="A52" i="6"/>
  <c r="A4" i="6"/>
  <c r="A50" i="6"/>
  <c r="A45" i="6"/>
  <c r="A63" i="6"/>
  <c r="A15" i="6"/>
  <c r="A8" i="6"/>
  <c r="A55" i="6"/>
  <c r="D13" i="2" l="1"/>
  <c r="D53" i="1" s="1"/>
  <c r="D55" i="1" s="1"/>
  <c r="D57" i="1" s="1"/>
</calcChain>
</file>

<file path=xl/sharedStrings.xml><?xml version="1.0" encoding="utf-8"?>
<sst xmlns="http://schemas.openxmlformats.org/spreadsheetml/2006/main" count="68" uniqueCount="33">
  <si>
    <t>Toeslagjaar</t>
  </si>
  <si>
    <t>Toetsingsinkomen</t>
  </si>
  <si>
    <t>Aantal kinderen</t>
  </si>
  <si>
    <t>Kind 1</t>
  </si>
  <si>
    <t>Uren per maand</t>
  </si>
  <si>
    <t>Uurtarief</t>
  </si>
  <si>
    <t>Bureaukosten per maand</t>
  </si>
  <si>
    <t>Kind 2</t>
  </si>
  <si>
    <t>Kind 3</t>
  </si>
  <si>
    <t>Kind 4</t>
  </si>
  <si>
    <t>Kind 5</t>
  </si>
  <si>
    <t>Totale maandelijkse kosten</t>
  </si>
  <si>
    <t>Kinderopvangtoeslag volgens tabel</t>
  </si>
  <si>
    <t>Maandelijkse eigen bijdrage</t>
  </si>
  <si>
    <t>Gezamenlijk 
toetsingsinkomen</t>
  </si>
  <si>
    <t>Volgend 
kind</t>
  </si>
  <si>
    <t>Eerste 
kind</t>
  </si>
  <si>
    <t>kind 2</t>
  </si>
  <si>
    <t>kind3</t>
  </si>
  <si>
    <t>kind 4</t>
  </si>
  <si>
    <t>kind 5</t>
  </si>
  <si>
    <t>kosten</t>
  </si>
  <si>
    <t>toeslag</t>
  </si>
  <si>
    <t>perc.</t>
  </si>
  <si>
    <t>Kolom1</t>
  </si>
  <si>
    <t>en hoger</t>
  </si>
  <si>
    <t>Copyright Gastouderbureau Bibaloe</t>
  </si>
  <si>
    <t>Calculator opvangtoeslag Gastouderbureau Bibaloe</t>
  </si>
  <si>
    <t>max.</t>
  </si>
  <si>
    <t>per maand</t>
  </si>
  <si>
    <t>per uur</t>
  </si>
  <si>
    <t>Netto eigen bijdrage voor opvang per uur</t>
  </si>
  <si>
    <t>Leeftijd in 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</si>
</sst>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€&quot;\ #,##0;&quot;€&quot;\ \-#,##0"/>
    <numFmt numFmtId="7" formatCode="&quot;€&quot;\ #,##0.00;&quot;€&quot;\ \-#,##0.00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D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5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Protection="1">
      <protection hidden="1"/>
    </xf>
    <xf numFmtId="0" fontId="0" fillId="0" borderId="1" xfId="0" applyFill="1" applyBorder="1" applyProtection="1">
      <protection locked="0"/>
    </xf>
    <xf numFmtId="5" fontId="0" fillId="0" borderId="1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7" fontId="0" fillId="0" borderId="1" xfId="0" applyNumberFormat="1" applyFill="1" applyBorder="1" applyProtection="1">
      <protection locked="0"/>
    </xf>
    <xf numFmtId="0" fontId="2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4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7" fontId="0" fillId="2" borderId="10" xfId="0" applyNumberFormat="1" applyFill="1" applyBorder="1" applyProtection="1">
      <protection hidden="1"/>
    </xf>
    <xf numFmtId="7" fontId="2" fillId="2" borderId="2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4" fillId="0" borderId="0" xfId="0" applyFont="1" applyProtection="1">
      <protection hidden="1"/>
    </xf>
    <xf numFmtId="164" fontId="4" fillId="0" borderId="0" xfId="1" applyNumberFormat="1" applyFont="1" applyProtection="1">
      <protection hidden="1"/>
    </xf>
    <xf numFmtId="7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0" fontId="4" fillId="0" borderId="0" xfId="0" applyFont="1"/>
    <xf numFmtId="7" fontId="4" fillId="0" borderId="0" xfId="0" applyNumberFormat="1" applyFont="1"/>
    <xf numFmtId="5" fontId="0" fillId="0" borderId="0" xfId="0" applyNumberFormat="1" applyFont="1" applyFill="1" applyAlignment="1">
      <alignment horizontal="center"/>
    </xf>
    <xf numFmtId="5" fontId="0" fillId="0" borderId="0" xfId="0" applyNumberFormat="1" applyFill="1"/>
    <xf numFmtId="5" fontId="0" fillId="0" borderId="15" xfId="0" applyNumberFormat="1" applyFont="1" applyFill="1" applyBorder="1" applyAlignment="1">
      <alignment horizontal="center"/>
    </xf>
    <xf numFmtId="0" fontId="0" fillId="0" borderId="0" xfId="0" applyFill="1"/>
    <xf numFmtId="7" fontId="0" fillId="0" borderId="0" xfId="0" applyNumberFormat="1" applyAlignment="1">
      <alignment horizontal="center"/>
    </xf>
    <xf numFmtId="5" fontId="0" fillId="0" borderId="0" xfId="0" applyNumberFormat="1" applyBorder="1"/>
    <xf numFmtId="5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</cellXfs>
  <cellStyles count="2">
    <cellStyle name="Procent" xfId="1" builtinId="5"/>
    <cellStyle name="Standaard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numFmt numFmtId="9" formatCode="&quot;€&quot;\ #,##0;&quot;€&quot;\ \-#,##0"/>
      <alignment horizontal="center" vertical="bottom" textRotation="0" wrapText="0" indent="0" justifyLastLine="0" shrinkToFit="0" readingOrder="0"/>
    </dxf>
    <dxf>
      <numFmt numFmtId="9" formatCode="&quot;€&quot;\ #,##0;&quot;€&quot;\ \-#,##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numFmt numFmtId="9" formatCode="&quot;€&quot;\ #,##0;&quot;€&quot;\ \-#,##0"/>
      <alignment horizontal="center" vertical="bottom" textRotation="0" wrapText="0" indent="0" justifyLastLine="0" shrinkToFit="0" readingOrder="0"/>
    </dxf>
    <dxf>
      <numFmt numFmtId="9" formatCode="&quot;€&quot;\ #,##0;&quot;€&quot;\ \-#,##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numFmt numFmtId="9" formatCode="&quot;€&quot;\ #,##0;&quot;€&quot;\ \-#,##0"/>
      <alignment horizontal="center" vertical="bottom" textRotation="0" wrapText="0" indent="0" justifyLastLine="0" shrinkToFit="0" readingOrder="0"/>
    </dxf>
    <dxf>
      <numFmt numFmtId="9" formatCode="&quot;€&quot;\ #,##0;&quot;€&quot;\ \-#,##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142876</xdr:colOff>
      <xdr:row>2</xdr:row>
      <xdr:rowOff>109329</xdr:rowOff>
    </xdr:from>
    <xdr:to>
      <xdr:col>4</xdr:col>
      <xdr:colOff>409576</xdr:colOff>
      <xdr:row>7</xdr:row>
      <xdr:rowOff>184653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6" y="509379"/>
          <a:ext cx="1009650" cy="10278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1:D70" totalsRowShown="0" headerRowDxfId="14">
  <autoFilter ref="A1:D70" xr:uid="{00000000-0009-0000-0100-000002000000}"/>
  <tableColumns count="4">
    <tableColumn id="1" xr3:uid="{00000000-0010-0000-0000-000001000000}" name="Gezamenlijk _x000a_toetsingsinkomen" dataDxfId="13"/>
    <tableColumn id="2" xr3:uid="{00000000-0010-0000-0000-000002000000}" name="Kolom1" dataDxfId="12"/>
    <tableColumn id="3" xr3:uid="{00000000-0010-0000-0000-000003000000}" name="Eerste _x000a_kind" dataDxfId="11" dataCellStyle="Procent"/>
    <tableColumn id="4" xr3:uid="{00000000-0010-0000-0000-000004000000}" name="Volgend _x000a_kind" dataDxfId="10" dataCellStyle="Procent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25" displayName="Tabel25" ref="A1:D70" totalsRowShown="0" headerRowDxfId="9">
  <autoFilter ref="A1:D70" xr:uid="{00000000-0009-0000-0100-000004000000}"/>
  <tableColumns count="4">
    <tableColumn id="1" xr3:uid="{00000000-0010-0000-0100-000001000000}" name="Gezamenlijk _x000a_toetsingsinkomen" dataDxfId="8"/>
    <tableColumn id="2" xr3:uid="{00000000-0010-0000-0100-000002000000}" name="Kolom1" dataDxfId="7"/>
    <tableColumn id="3" xr3:uid="{00000000-0010-0000-0100-000003000000}" name="Eerste _x000a_kind" dataDxfId="6" dataCellStyle="Procent"/>
    <tableColumn id="4" xr3:uid="{00000000-0010-0000-0100-000004000000}" name="Volgend _x000a_kind" dataDxfId="5" dataCellStyle="Procent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2FB0A5-FA7B-47D0-B5B3-4B38575136F0}" name="Tabel252" displayName="Tabel252" ref="A1:D70" totalsRowShown="0" headerRowDxfId="4">
  <autoFilter ref="A1:D70" xr:uid="{00000000-0009-0000-0100-000004000000}"/>
  <tableColumns count="4">
    <tableColumn id="1" xr3:uid="{A5E69CD7-FE44-431D-9430-D8DDB518C596}" name="Gezamenlijk _x000a_toetsingsinkomen" dataDxfId="3"/>
    <tableColumn id="2" xr3:uid="{47CDEEAF-FBA8-4880-A43D-85196527860F}" name="Kolom1" dataDxfId="2"/>
    <tableColumn id="3" xr3:uid="{4734EE1C-87D1-41F5-825D-C4C414DF7D92}" name="Eerste _x000a_kind" dataDxfId="1" dataCellStyle="Procent"/>
    <tableColumn id="4" xr3:uid="{DBA04885-5BD1-4F4E-99B2-35F6731ACBD0}" name="Volgend _x000a_kind" dataDxfId="0" dataCellStyle="Procen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showGridLines="0" tabSelected="1" zoomScaleNormal="100" workbookViewId="0">
      <selection activeCell="C4" sqref="C4"/>
    </sheetView>
  </sheetViews>
  <sheetFormatPr defaultRowHeight="15" x14ac:dyDescent="0.25"/>
  <cols>
    <col min="2" max="2" width="17.28515625" customWidth="1"/>
    <col min="3" max="3" width="23.5703125" customWidth="1"/>
    <col min="4" max="4" width="11.140625" customWidth="1"/>
    <col min="7" max="7" width="10.42578125" bestFit="1" customWidth="1"/>
    <col min="8" max="8" width="16.7109375" bestFit="1" customWidth="1"/>
  </cols>
  <sheetData>
    <row r="1" spans="1:8" ht="15.75" thickBot="1" x14ac:dyDescent="0.3">
      <c r="A1" s="9"/>
      <c r="B1" s="9"/>
      <c r="C1" s="9"/>
      <c r="D1" s="9"/>
      <c r="E1" s="9"/>
    </row>
    <row r="2" spans="1:8" ht="15.75" thickBot="1" x14ac:dyDescent="0.3">
      <c r="A2" s="9"/>
      <c r="B2" s="14" t="s">
        <v>27</v>
      </c>
      <c r="C2" s="15"/>
      <c r="D2" s="15"/>
      <c r="E2" s="16"/>
    </row>
    <row r="3" spans="1:8" x14ac:dyDescent="0.25">
      <c r="A3" s="9"/>
      <c r="B3" s="17"/>
      <c r="C3" s="18"/>
      <c r="D3" s="18"/>
      <c r="E3" s="19"/>
    </row>
    <row r="4" spans="1:8" x14ac:dyDescent="0.25">
      <c r="A4" s="9"/>
      <c r="B4" s="17" t="s">
        <v>0</v>
      </c>
      <c r="C4" s="10"/>
      <c r="D4" s="18"/>
      <c r="E4" s="19"/>
    </row>
    <row r="5" spans="1:8" x14ac:dyDescent="0.25">
      <c r="A5" s="9"/>
      <c r="B5" s="17"/>
      <c r="C5" s="18"/>
      <c r="D5" s="18"/>
      <c r="E5" s="19"/>
    </row>
    <row r="6" spans="1:8" x14ac:dyDescent="0.25">
      <c r="A6" s="9"/>
      <c r="B6" s="17" t="s">
        <v>1</v>
      </c>
      <c r="C6" s="11"/>
      <c r="D6" s="18"/>
      <c r="E6" s="19"/>
    </row>
    <row r="7" spans="1:8" x14ac:dyDescent="0.25">
      <c r="A7" s="9"/>
      <c r="B7" s="17"/>
      <c r="C7" s="18"/>
      <c r="D7" s="18"/>
      <c r="E7" s="19"/>
    </row>
    <row r="8" spans="1:8" x14ac:dyDescent="0.25">
      <c r="A8" s="9"/>
      <c r="B8" s="17" t="s">
        <v>2</v>
      </c>
      <c r="C8" s="10"/>
      <c r="D8" s="18"/>
      <c r="E8" s="19"/>
    </row>
    <row r="9" spans="1:8" x14ac:dyDescent="0.25">
      <c r="A9" s="9"/>
      <c r="B9" s="20"/>
      <c r="C9" s="21"/>
      <c r="D9" s="21"/>
      <c r="E9" s="22"/>
    </row>
    <row r="10" spans="1:8" x14ac:dyDescent="0.25">
      <c r="A10" s="9"/>
      <c r="B10" s="17" t="s">
        <v>3</v>
      </c>
      <c r="C10" s="18" t="s">
        <v>32</v>
      </c>
      <c r="D10" s="10"/>
      <c r="E10" s="19"/>
    </row>
    <row r="11" spans="1:8" x14ac:dyDescent="0.25">
      <c r="A11" s="9"/>
      <c r="B11" s="17"/>
      <c r="C11" s="18"/>
      <c r="D11" s="21"/>
      <c r="E11" s="19"/>
    </row>
    <row r="12" spans="1:8" x14ac:dyDescent="0.25">
      <c r="A12" s="9"/>
      <c r="B12" s="17"/>
      <c r="C12" s="18" t="s">
        <v>4</v>
      </c>
      <c r="D12" s="12"/>
      <c r="E12" s="19"/>
    </row>
    <row r="13" spans="1:8" x14ac:dyDescent="0.25">
      <c r="A13" s="9"/>
      <c r="B13" s="17"/>
      <c r="C13" s="18"/>
      <c r="D13" s="18"/>
      <c r="E13" s="19"/>
    </row>
    <row r="14" spans="1:8" x14ac:dyDescent="0.25">
      <c r="A14" s="9"/>
      <c r="B14" s="17"/>
      <c r="C14" s="18" t="s">
        <v>5</v>
      </c>
      <c r="D14" s="13"/>
      <c r="E14" s="19"/>
    </row>
    <row r="15" spans="1:8" x14ac:dyDescent="0.25">
      <c r="A15" s="9"/>
      <c r="B15" s="17"/>
      <c r="C15" s="18"/>
      <c r="D15" s="18"/>
      <c r="E15" s="19"/>
    </row>
    <row r="16" spans="1:8" x14ac:dyDescent="0.25">
      <c r="A16" s="9"/>
      <c r="B16" s="17"/>
      <c r="C16" s="18" t="s">
        <v>6</v>
      </c>
      <c r="D16" s="13"/>
      <c r="E16" s="19"/>
      <c r="G16" s="4" t="s">
        <v>29</v>
      </c>
      <c r="H16" s="4" t="s">
        <v>30</v>
      </c>
    </row>
    <row r="17" spans="1:8" x14ac:dyDescent="0.25">
      <c r="A17" s="9"/>
      <c r="B17" s="20"/>
      <c r="C17" s="21"/>
      <c r="D17" s="21"/>
      <c r="E17" s="22"/>
      <c r="G17" s="40">
        <f>D12*D14+D16</f>
        <v>0</v>
      </c>
      <c r="H17" s="40" t="e">
        <f>G17/D12</f>
        <v>#DIV/0!</v>
      </c>
    </row>
    <row r="18" spans="1:8" x14ac:dyDescent="0.25">
      <c r="A18" s="9"/>
      <c r="B18" s="17" t="s">
        <v>7</v>
      </c>
      <c r="C18" s="18" t="s">
        <v>32</v>
      </c>
      <c r="D18" s="10"/>
      <c r="E18" s="19"/>
      <c r="G18" s="40"/>
      <c r="H18" s="40"/>
    </row>
    <row r="19" spans="1:8" x14ac:dyDescent="0.25">
      <c r="A19" s="9"/>
      <c r="B19" s="17"/>
      <c r="C19" s="18"/>
      <c r="D19" s="21"/>
      <c r="E19" s="19"/>
      <c r="G19" s="40"/>
      <c r="H19" s="40"/>
    </row>
    <row r="20" spans="1:8" x14ac:dyDescent="0.25">
      <c r="A20" s="9"/>
      <c r="B20" s="17"/>
      <c r="C20" s="18" t="s">
        <v>4</v>
      </c>
      <c r="D20" s="12"/>
      <c r="E20" s="19"/>
      <c r="G20" s="4"/>
      <c r="H20" s="4"/>
    </row>
    <row r="21" spans="1:8" x14ac:dyDescent="0.25">
      <c r="A21" s="9"/>
      <c r="B21" s="17"/>
      <c r="C21" s="18"/>
      <c r="D21" s="18"/>
      <c r="E21" s="19"/>
      <c r="G21" s="4"/>
      <c r="H21" s="4"/>
    </row>
    <row r="22" spans="1:8" x14ac:dyDescent="0.25">
      <c r="A22" s="9"/>
      <c r="B22" s="17"/>
      <c r="C22" s="18" t="s">
        <v>5</v>
      </c>
      <c r="D22" s="13"/>
      <c r="E22" s="19"/>
      <c r="G22" s="4"/>
      <c r="H22" s="4"/>
    </row>
    <row r="23" spans="1:8" x14ac:dyDescent="0.25">
      <c r="A23" s="9"/>
      <c r="B23" s="17"/>
      <c r="C23" s="18"/>
      <c r="D23" s="18"/>
      <c r="E23" s="19"/>
      <c r="G23" s="4"/>
      <c r="H23" s="4"/>
    </row>
    <row r="24" spans="1:8" x14ac:dyDescent="0.25">
      <c r="A24" s="9"/>
      <c r="B24" s="17"/>
      <c r="C24" s="18" t="s">
        <v>6</v>
      </c>
      <c r="D24" s="13"/>
      <c r="E24" s="19"/>
      <c r="G24" s="4" t="s">
        <v>29</v>
      </c>
      <c r="H24" s="4" t="s">
        <v>30</v>
      </c>
    </row>
    <row r="25" spans="1:8" x14ac:dyDescent="0.25">
      <c r="A25" s="9"/>
      <c r="B25" s="20"/>
      <c r="C25" s="21"/>
      <c r="D25" s="21"/>
      <c r="E25" s="22"/>
      <c r="G25" s="40">
        <f>D20*D22+D24</f>
        <v>0</v>
      </c>
      <c r="H25" s="40" t="e">
        <f>G25/D20</f>
        <v>#DIV/0!</v>
      </c>
    </row>
    <row r="26" spans="1:8" x14ac:dyDescent="0.25">
      <c r="A26" s="9"/>
      <c r="B26" s="17" t="s">
        <v>8</v>
      </c>
      <c r="C26" s="18" t="s">
        <v>32</v>
      </c>
      <c r="D26" s="10"/>
      <c r="E26" s="19"/>
      <c r="G26" s="40"/>
      <c r="H26" s="40"/>
    </row>
    <row r="27" spans="1:8" x14ac:dyDescent="0.25">
      <c r="A27" s="9"/>
      <c r="B27" s="17"/>
      <c r="C27" s="18"/>
      <c r="D27" s="21"/>
      <c r="E27" s="19"/>
      <c r="G27" s="40"/>
      <c r="H27" s="40"/>
    </row>
    <row r="28" spans="1:8" x14ac:dyDescent="0.25">
      <c r="A28" s="9"/>
      <c r="B28" s="17"/>
      <c r="C28" s="18" t="s">
        <v>4</v>
      </c>
      <c r="D28" s="12"/>
      <c r="E28" s="19"/>
      <c r="G28" s="4"/>
      <c r="H28" s="4"/>
    </row>
    <row r="29" spans="1:8" x14ac:dyDescent="0.25">
      <c r="A29" s="9"/>
      <c r="B29" s="17"/>
      <c r="C29" s="18"/>
      <c r="D29" s="18"/>
      <c r="E29" s="19"/>
      <c r="G29" s="4"/>
      <c r="H29" s="4"/>
    </row>
    <row r="30" spans="1:8" x14ac:dyDescent="0.25">
      <c r="A30" s="9"/>
      <c r="B30" s="17"/>
      <c r="C30" s="18" t="s">
        <v>5</v>
      </c>
      <c r="D30" s="13"/>
      <c r="E30" s="19"/>
      <c r="G30" s="4"/>
      <c r="H30" s="4"/>
    </row>
    <row r="31" spans="1:8" x14ac:dyDescent="0.25">
      <c r="A31" s="9"/>
      <c r="B31" s="17"/>
      <c r="C31" s="18"/>
      <c r="D31" s="18"/>
      <c r="E31" s="19"/>
      <c r="G31" s="4"/>
      <c r="H31" s="4"/>
    </row>
    <row r="32" spans="1:8" x14ac:dyDescent="0.25">
      <c r="A32" s="9"/>
      <c r="B32" s="17"/>
      <c r="C32" s="18" t="s">
        <v>6</v>
      </c>
      <c r="D32" s="13"/>
      <c r="E32" s="19"/>
      <c r="G32" s="4" t="s">
        <v>29</v>
      </c>
      <c r="H32" s="4" t="s">
        <v>30</v>
      </c>
    </row>
    <row r="33" spans="1:8" x14ac:dyDescent="0.25">
      <c r="A33" s="9"/>
      <c r="B33" s="20"/>
      <c r="C33" s="21"/>
      <c r="D33" s="21"/>
      <c r="E33" s="22"/>
      <c r="G33" s="40">
        <f>D28*D30+D32</f>
        <v>0</v>
      </c>
      <c r="H33" s="40" t="e">
        <f>G33/D28</f>
        <v>#DIV/0!</v>
      </c>
    </row>
    <row r="34" spans="1:8" x14ac:dyDescent="0.25">
      <c r="A34" s="9"/>
      <c r="B34" s="17" t="s">
        <v>9</v>
      </c>
      <c r="C34" s="18" t="s">
        <v>32</v>
      </c>
      <c r="D34" s="10"/>
      <c r="E34" s="19"/>
      <c r="G34" s="40"/>
      <c r="H34" s="40"/>
    </row>
    <row r="35" spans="1:8" x14ac:dyDescent="0.25">
      <c r="A35" s="9"/>
      <c r="B35" s="17"/>
      <c r="C35" s="18"/>
      <c r="D35" s="21"/>
      <c r="E35" s="19"/>
      <c r="G35" s="40"/>
      <c r="H35" s="40"/>
    </row>
    <row r="36" spans="1:8" x14ac:dyDescent="0.25">
      <c r="A36" s="9"/>
      <c r="B36" s="17"/>
      <c r="C36" s="18" t="s">
        <v>4</v>
      </c>
      <c r="D36" s="12"/>
      <c r="E36" s="19"/>
      <c r="G36" s="4"/>
      <c r="H36" s="4"/>
    </row>
    <row r="37" spans="1:8" x14ac:dyDescent="0.25">
      <c r="A37" s="9"/>
      <c r="B37" s="17"/>
      <c r="C37" s="18"/>
      <c r="D37" s="18"/>
      <c r="E37" s="19"/>
    </row>
    <row r="38" spans="1:8" x14ac:dyDescent="0.25">
      <c r="A38" s="9"/>
      <c r="B38" s="17"/>
      <c r="C38" s="18" t="s">
        <v>5</v>
      </c>
      <c r="D38" s="13"/>
      <c r="E38" s="19"/>
    </row>
    <row r="39" spans="1:8" x14ac:dyDescent="0.25">
      <c r="A39" s="9"/>
      <c r="B39" s="17"/>
      <c r="C39" s="18"/>
      <c r="D39" s="18"/>
      <c r="E39" s="19"/>
    </row>
    <row r="40" spans="1:8" x14ac:dyDescent="0.25">
      <c r="A40" s="9"/>
      <c r="B40" s="17"/>
      <c r="C40" s="18" t="s">
        <v>6</v>
      </c>
      <c r="D40" s="13"/>
      <c r="E40" s="19"/>
      <c r="G40" s="4" t="s">
        <v>29</v>
      </c>
      <c r="H40" s="4" t="s">
        <v>30</v>
      </c>
    </row>
    <row r="41" spans="1:8" x14ac:dyDescent="0.25">
      <c r="A41" s="9"/>
      <c r="B41" s="20"/>
      <c r="C41" s="21"/>
      <c r="D41" s="21"/>
      <c r="E41" s="22"/>
      <c r="G41" s="40">
        <f>D36*D38+D40</f>
        <v>0</v>
      </c>
      <c r="H41" s="40" t="e">
        <f>G41/D36</f>
        <v>#DIV/0!</v>
      </c>
    </row>
    <row r="42" spans="1:8" x14ac:dyDescent="0.25">
      <c r="A42" s="9"/>
      <c r="B42" s="17" t="s">
        <v>10</v>
      </c>
      <c r="C42" s="18" t="s">
        <v>32</v>
      </c>
      <c r="D42" s="10"/>
      <c r="E42" s="19"/>
      <c r="G42" s="40"/>
      <c r="H42" s="40"/>
    </row>
    <row r="43" spans="1:8" x14ac:dyDescent="0.25">
      <c r="A43" s="9"/>
      <c r="B43" s="17"/>
      <c r="C43" s="18"/>
      <c r="D43" s="21"/>
      <c r="E43" s="19"/>
      <c r="G43" s="40"/>
      <c r="H43" s="40"/>
    </row>
    <row r="44" spans="1:8" x14ac:dyDescent="0.25">
      <c r="A44" s="9"/>
      <c r="B44" s="17"/>
      <c r="C44" s="18" t="s">
        <v>4</v>
      </c>
      <c r="D44" s="12"/>
      <c r="E44" s="19"/>
    </row>
    <row r="45" spans="1:8" x14ac:dyDescent="0.25">
      <c r="A45" s="9"/>
      <c r="B45" s="17"/>
      <c r="C45" s="18"/>
      <c r="D45" s="18"/>
      <c r="E45" s="19"/>
    </row>
    <row r="46" spans="1:8" x14ac:dyDescent="0.25">
      <c r="A46" s="9"/>
      <c r="B46" s="17"/>
      <c r="C46" s="18" t="s">
        <v>5</v>
      </c>
      <c r="D46" s="13"/>
      <c r="E46" s="19"/>
    </row>
    <row r="47" spans="1:8" x14ac:dyDescent="0.25">
      <c r="A47" s="9"/>
      <c r="B47" s="17"/>
      <c r="C47" s="18"/>
      <c r="D47" s="18"/>
      <c r="E47" s="19"/>
    </row>
    <row r="48" spans="1:8" x14ac:dyDescent="0.25">
      <c r="A48" s="9"/>
      <c r="B48" s="17"/>
      <c r="C48" s="18" t="s">
        <v>6</v>
      </c>
      <c r="D48" s="13"/>
      <c r="E48" s="19"/>
      <c r="G48" s="4" t="s">
        <v>29</v>
      </c>
      <c r="H48" s="4" t="s">
        <v>30</v>
      </c>
    </row>
    <row r="49" spans="1:8" x14ac:dyDescent="0.25">
      <c r="A49" s="9"/>
      <c r="B49" s="20"/>
      <c r="C49" s="21"/>
      <c r="D49" s="23"/>
      <c r="E49" s="22"/>
      <c r="G49" s="40">
        <f>D44*D46+D48</f>
        <v>0</v>
      </c>
      <c r="H49" s="40" t="e">
        <f>G49/D44</f>
        <v>#DIV/0!</v>
      </c>
    </row>
    <row r="50" spans="1:8" ht="15.75" thickBot="1" x14ac:dyDescent="0.3">
      <c r="A50" s="9"/>
      <c r="B50" s="17"/>
      <c r="C50" s="18"/>
      <c r="D50" s="18"/>
      <c r="E50" s="19"/>
    </row>
    <row r="51" spans="1:8" ht="15.75" thickBot="1" x14ac:dyDescent="0.3">
      <c r="A51" s="9"/>
      <c r="B51" s="17" t="s">
        <v>11</v>
      </c>
      <c r="C51" s="18"/>
      <c r="D51" s="24">
        <f>zoekblad!C13</f>
        <v>0</v>
      </c>
      <c r="E51" s="19"/>
    </row>
    <row r="52" spans="1:8" ht="15.75" thickBot="1" x14ac:dyDescent="0.3">
      <c r="A52" s="9"/>
      <c r="B52" s="17"/>
      <c r="C52" s="18"/>
      <c r="D52" s="25"/>
      <c r="E52" s="19"/>
    </row>
    <row r="53" spans="1:8" ht="15.75" thickBot="1" x14ac:dyDescent="0.3">
      <c r="A53" s="9"/>
      <c r="B53" s="17" t="s">
        <v>12</v>
      </c>
      <c r="C53" s="18"/>
      <c r="D53" s="24">
        <f>ROUNDDOWN(zoekblad!D13,0)</f>
        <v>0</v>
      </c>
      <c r="E53" s="19"/>
    </row>
    <row r="54" spans="1:8" ht="15.75" thickBot="1" x14ac:dyDescent="0.3">
      <c r="A54" s="9"/>
      <c r="B54" s="17"/>
      <c r="C54" s="18"/>
      <c r="D54" s="25"/>
      <c r="E54" s="19"/>
    </row>
    <row r="55" spans="1:8" ht="15.75" thickBot="1" x14ac:dyDescent="0.3">
      <c r="A55" s="9"/>
      <c r="B55" s="17" t="s">
        <v>13</v>
      </c>
      <c r="C55" s="18"/>
      <c r="D55" s="24">
        <f>D51-D53</f>
        <v>0</v>
      </c>
      <c r="E55" s="19"/>
    </row>
    <row r="56" spans="1:8" ht="15.75" thickBot="1" x14ac:dyDescent="0.3">
      <c r="A56" s="9"/>
      <c r="B56" s="17"/>
      <c r="C56" s="18"/>
      <c r="D56" s="25"/>
      <c r="E56" s="19"/>
    </row>
    <row r="57" spans="1:8" ht="15.75" thickBot="1" x14ac:dyDescent="0.3">
      <c r="A57" s="9"/>
      <c r="B57" s="17" t="s">
        <v>31</v>
      </c>
      <c r="C57" s="18"/>
      <c r="D57" s="24">
        <f>IF(D55&lt;&gt;0,D55/SUM(D12,D20,D28,D36,D44),0)</f>
        <v>0</v>
      </c>
      <c r="E57" s="19"/>
    </row>
    <row r="58" spans="1:8" ht="15.75" thickBot="1" x14ac:dyDescent="0.3">
      <c r="A58" s="9"/>
      <c r="B58" s="26" t="s">
        <v>26</v>
      </c>
      <c r="C58" s="27"/>
      <c r="D58" s="27"/>
      <c r="E58" s="28"/>
    </row>
  </sheetData>
  <sheetProtection algorithmName="SHA-512" hashValue="+ohMBo2Xnj0rcCLBQ2LLqN7VKRZqOu0JKeSP2kKOVGljNk5rNM1Ar3jRW7oqGdE+z/ZgCHKkOWUvM+QMAc7/FA==" saltValue="Yw1m6by1VbqqjB+cEdgHWA==" spinCount="100000" sheet="1" objects="1" scenarios="1"/>
  <printOptions horizontalCentered="1"/>
  <pageMargins left="0.70866141732283472" right="0.70866141732283472" top="0.74803149606299213" bottom="0.19685039370078741" header="0.31496062992125984" footer="0.31496062992125984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zoekblad!$A$1:$A$6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zoekblad!$C$1:$C$4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workbookViewId="0">
      <selection activeCell="N6" sqref="N6"/>
    </sheetView>
  </sheetViews>
  <sheetFormatPr defaultRowHeight="15" x14ac:dyDescent="0.25"/>
  <cols>
    <col min="2" max="2" width="10.5703125" bestFit="1" customWidth="1"/>
    <col min="3" max="4" width="9.5703125" bestFit="1" customWidth="1"/>
    <col min="6" max="6" width="9.5703125" bestFit="1" customWidth="1"/>
  </cols>
  <sheetData>
    <row r="1" spans="1:16" x14ac:dyDescent="0.25">
      <c r="A1" s="29"/>
      <c r="B1" s="29"/>
      <c r="C1" s="29"/>
      <c r="D1" s="29"/>
      <c r="E1" s="29"/>
      <c r="F1" s="34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A2" s="29">
        <v>1</v>
      </c>
      <c r="B2" s="29"/>
      <c r="C2" s="29">
        <v>2019</v>
      </c>
      <c r="D2" s="29">
        <v>6.15</v>
      </c>
      <c r="E2" s="29"/>
      <c r="F2" s="34">
        <v>6.89</v>
      </c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5">
      <c r="A3" s="29">
        <v>2</v>
      </c>
      <c r="B3" s="29"/>
      <c r="C3" s="29">
        <v>2020</v>
      </c>
      <c r="D3" s="29">
        <v>6.27</v>
      </c>
      <c r="E3" s="29"/>
      <c r="F3" s="34">
        <v>7.02</v>
      </c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5">
      <c r="A4" s="29">
        <v>3</v>
      </c>
      <c r="B4" s="29"/>
      <c r="C4" s="29">
        <v>2021</v>
      </c>
      <c r="D4" s="29">
        <v>6.49</v>
      </c>
      <c r="E4" s="29"/>
      <c r="F4" s="34">
        <v>7.27</v>
      </c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A5" s="29">
        <v>4</v>
      </c>
      <c r="B5" s="29"/>
      <c r="C5" s="29"/>
      <c r="D5" s="29"/>
      <c r="E5" s="29"/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x14ac:dyDescent="0.25">
      <c r="A6" s="29">
        <v>5</v>
      </c>
      <c r="B6" s="29"/>
      <c r="C6" s="29"/>
      <c r="D6" s="29"/>
      <c r="E6" s="29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25">
      <c r="A7" s="29"/>
      <c r="B7" s="29" t="s">
        <v>23</v>
      </c>
      <c r="C7" s="29" t="s">
        <v>21</v>
      </c>
      <c r="D7" s="29" t="s">
        <v>22</v>
      </c>
      <c r="E7" s="29"/>
      <c r="F7" s="34" t="s">
        <v>28</v>
      </c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x14ac:dyDescent="0.25">
      <c r="A8" s="29" t="s">
        <v>3</v>
      </c>
      <c r="B8" s="30">
        <f>IF(rekenblad!C4=2019,VLOOKUP(rekenblad!C6,'2019'!A2:D70,3),IF(rekenblad!C4=2020,VLOOKUP(rekenblad!C6,'2020'!A2:D70,3),IF(rekenblad!C4=2021,VLOOKUP(rekenblad!C6,'2021'!A2:D70,3),0)))</f>
        <v>0</v>
      </c>
      <c r="C8" s="31">
        <f>rekenblad!D12*rekenblad!D14+rekenblad!D16</f>
        <v>0</v>
      </c>
      <c r="D8" s="31">
        <f>B8*F8</f>
        <v>0</v>
      </c>
      <c r="E8" s="31">
        <f>IF(rekenblad!$C$4&lt;&gt;0,C8/rekenblad!$D$12,0)</f>
        <v>0</v>
      </c>
      <c r="F8" s="35">
        <f>IF(rekenblad!D10&lt;4,IF(rekenblad!$C$4=$C$2,IF(E8&gt;=$D$2,rekenblad!$D$12*$D$2,C8),IF(rekenblad!$C$4=$C$3,IF(E8&gt;=$D$3,rekenblad!$D$12*$D$3,C8),IF(rekenblad!$C$4=$C$4,IF(E8&gt;=$D$4,rekenblad!$D$12*$D$4,C8),0))),IF(rekenblad!$C$4=$C$2,IF(E8&gt;=$F$2,rekenblad!$D$12*$F$2,C8),IF(rekenblad!$C$4=$C$3,IF(E8&gt;=$F$3,rekenblad!$D$12*$F$3,C8),IF(rekenblad!$C$4=$C$4,IF(E8&gt;=$F$4,rekenblad!$D$12*$F$4,C8),0))))</f>
        <v>0</v>
      </c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x14ac:dyDescent="0.25">
      <c r="A9" s="29" t="s">
        <v>17</v>
      </c>
      <c r="B9" s="30">
        <f>IF(rekenblad!$C$4=2019,VLOOKUP(rekenblad!$C$6,'2019'!$A$2:$D$70,4),IF(rekenblad!$C$4=2020,VLOOKUP(rekenblad!$C$6,'2020'!$A$2:$D$70,4),IF(rekenblad!$C$4=2021,VLOOKUP(rekenblad!$C$6,'2021'!$A$2:$D$70,4),0)))</f>
        <v>0</v>
      </c>
      <c r="C9" s="31">
        <f>rekenblad!D20*rekenblad!D22+rekenblad!D24</f>
        <v>0</v>
      </c>
      <c r="D9" s="31">
        <f t="shared" ref="D9:D12" si="0">B9*F9</f>
        <v>0</v>
      </c>
      <c r="E9" s="31">
        <f>IF(rekenblad!$C$4&lt;&gt;0,C9/rekenblad!$D$12,0)</f>
        <v>0</v>
      </c>
      <c r="F9" s="35">
        <f>IF(rekenblad!D18&lt;4,IF(rekenblad!$C$4=$C$2,IF(E9&gt;=$D$2,rekenblad!$D$12*$D$2,C9),IF(rekenblad!$C$4=$C$3,IF(E9&gt;=$D$3,rekenblad!$D$12*$D$3,C9),IF(rekenblad!$C$4=$C$4,IF(E9&gt;=$D$4,rekenblad!$D$12*$D$4,C9),0))),IF(rekenblad!$C$4=$C$2,IF(E9&gt;=$F$2,rekenblad!$D$12*$F$2,C9),IF(rekenblad!$C$4=$C$3,IF(E9&gt;=$F$3,rekenblad!$D$12*$F$3,C9),IF(rekenblad!$C$4=$C$4,IF(E9&gt;=$F$4,rekenblad!$D$12*$F$4,C9),0))))</f>
        <v>0</v>
      </c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x14ac:dyDescent="0.25">
      <c r="A10" s="29" t="s">
        <v>18</v>
      </c>
      <c r="B10" s="30">
        <f>IF(rekenblad!$C$4=2019,VLOOKUP(rekenblad!$C$6,'2019'!$A$2:$D$70,4),IF(rekenblad!$C$4=2020,VLOOKUP(rekenblad!$C$6,'2020'!$A$2:$D$70,4),IF(rekenblad!$C$4=2021,VLOOKUP(rekenblad!$C$6,'2021'!$A$2:$D$70,4),0)))</f>
        <v>0</v>
      </c>
      <c r="C10" s="31">
        <f>rekenblad!D28*rekenblad!D30+rekenblad!D32</f>
        <v>0</v>
      </c>
      <c r="D10" s="31">
        <f t="shared" si="0"/>
        <v>0</v>
      </c>
      <c r="E10" s="31">
        <f>IF(rekenblad!$C$4&lt;&gt;0,C10/rekenblad!$D$12,0)</f>
        <v>0</v>
      </c>
      <c r="F10" s="35">
        <f>IF(rekenblad!D26&lt;4,IF(rekenblad!$C$4=$C$2,IF(E10&gt;=$D$2,rekenblad!$D$12*$D$2,C10),IF(rekenblad!$C$4=$C$3,IF(E10&gt;=$D$3,rekenblad!$D$12*$D$3,C10),IF(rekenblad!$C$4=$C$4,IF(E10&gt;=$D$4,rekenblad!$D$12*$D$4,C10),0))),IF(rekenblad!$C$4=$C$2,IF(E10&gt;=$F$2,rekenblad!$D$12*$F$2,C10),IF(rekenblad!$C$4=$C$3,IF(E10&gt;=$F$3,rekenblad!$D$12*$F$3,C10),IF(rekenblad!$C$4=$C$4,IF(E10&gt;=$F$4,rekenblad!$D$12*$F$4,C10),0))))</f>
        <v>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x14ac:dyDescent="0.25">
      <c r="A11" s="29" t="s">
        <v>19</v>
      </c>
      <c r="B11" s="30">
        <f>IF(rekenblad!$C$4=2019,VLOOKUP(rekenblad!$C$6,'2019'!$A$2:$D$70,4),IF(rekenblad!$C$4=2020,VLOOKUP(rekenblad!$C$6,'2020'!$A$2:$D$70,4),IF(rekenblad!$C$4=2021,VLOOKUP(rekenblad!$C$6,'2021'!$A$2:$D$70,4),0)))</f>
        <v>0</v>
      </c>
      <c r="C11" s="31">
        <f>rekenblad!D36*rekenblad!D38+rekenblad!D40</f>
        <v>0</v>
      </c>
      <c r="D11" s="31">
        <f t="shared" si="0"/>
        <v>0</v>
      </c>
      <c r="E11" s="31">
        <f>IF(rekenblad!$C$4&lt;&gt;0,C11/rekenblad!$D$12,0)</f>
        <v>0</v>
      </c>
      <c r="F11" s="35">
        <f>IF(rekenblad!D34&lt;4,IF(rekenblad!$C$4=$C$2,IF(E11&gt;=$D$2,rekenblad!$D$12*$D$2,C11),IF(rekenblad!$C$4=$C$3,IF(E11&gt;=$D$3,rekenblad!$D$12*$D$3,C11),IF(rekenblad!$C$4=$C$4,IF(E11&gt;=$D$4,rekenblad!$D$12*$D$4,C11),0))),IF(rekenblad!$C$4=$C$2,IF(E11&gt;=$F$2,rekenblad!$D$12*$F$2,C11),IF(rekenblad!$C$4=$C$3,IF(E11&gt;=$F$3,rekenblad!$D$12*$F$3,C11),IF(rekenblad!$C$4=$C$4,IF(E11&gt;=$F$4,rekenblad!$D$12*$F$4,C11),0))))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x14ac:dyDescent="0.25">
      <c r="A12" s="29" t="s">
        <v>20</v>
      </c>
      <c r="B12" s="30">
        <f>IF(rekenblad!$C$4=2019,VLOOKUP(rekenblad!$C$6,'2019'!$A$2:$D$70,4),IF(rekenblad!$C$4=2020,VLOOKUP(rekenblad!$C$6,'2020'!$A$2:$D$70,4),IF(rekenblad!$C$4=2021,VLOOKUP(rekenblad!$C$6,'2021'!$A$2:$D$70,4),0)))</f>
        <v>0</v>
      </c>
      <c r="C12" s="31">
        <f>rekenblad!D44*rekenblad!D46+rekenblad!D48</f>
        <v>0</v>
      </c>
      <c r="D12" s="31">
        <f t="shared" si="0"/>
        <v>0</v>
      </c>
      <c r="E12" s="31">
        <f>IF(rekenblad!$C$4&lt;&gt;0,C12/rekenblad!$D$12,0)</f>
        <v>0</v>
      </c>
      <c r="F12" s="35">
        <f>IF(rekenblad!D42&lt;4,IF(rekenblad!$C$4=$C$2,IF(E12&gt;=$D$2,rekenblad!$D$12*$D$2,C12),IF(rekenblad!$C$4=$C$3,IF(E12&gt;=$D$3,rekenblad!$D$12*$D$3,C12),IF(rekenblad!$C$4=$C$4,IF(E12&gt;=$D$4,rekenblad!$D$12*$D$4,C12),0))),IF(rekenblad!$C$4=$C$2,IF(E12&gt;=$F$2,rekenblad!$D$12*$F$2,C12),IF(rekenblad!$C$4=$C$3,IF(E12&gt;=$F$3,rekenblad!$D$12*$F$3,C12),IF(rekenblad!$C$4=$C$4,IF(E12&gt;=$F$4,rekenblad!$D$12*$F$4,C12),0)))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x14ac:dyDescent="0.25">
      <c r="A13" s="29"/>
      <c r="B13" s="29"/>
      <c r="C13" s="31">
        <f>SUM(C8:C12)</f>
        <v>0</v>
      </c>
      <c r="D13" s="31">
        <f>SUM(D8:D12)</f>
        <v>0</v>
      </c>
      <c r="E13" s="29"/>
      <c r="F13" s="35">
        <f>SUM(F8:F12)</f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x14ac:dyDescent="0.25">
      <c r="A14" s="29"/>
      <c r="B14" s="29"/>
      <c r="C14" s="29"/>
      <c r="D14" s="29"/>
      <c r="E14" s="29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x14ac:dyDescent="0.25">
      <c r="A15" s="32"/>
      <c r="B15" s="32"/>
      <c r="C15" s="32"/>
      <c r="D15" s="32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x14ac:dyDescent="0.25">
      <c r="A16" s="32"/>
      <c r="B16" s="32"/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</sheetData>
  <sheetProtection algorithmName="SHA-512" hashValue="apOhGfPvDs/FxPZTHcVutTB24BpxqaDiqCBg1aqWjcUwi2/wC0PpHpb0Ft941AR/wov0+7BA2GBT2GghxTHW5w==" saltValue="ydNQAYKyPF4c1JcqfDoew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6"/>
  <sheetViews>
    <sheetView topLeftCell="A19" workbookViewId="0">
      <selection activeCell="C36" sqref="C36"/>
    </sheetView>
  </sheetViews>
  <sheetFormatPr defaultRowHeight="15" x14ac:dyDescent="0.25"/>
  <cols>
    <col min="1" max="1" width="19" customWidth="1"/>
    <col min="2" max="4" width="10.7109375" customWidth="1"/>
  </cols>
  <sheetData>
    <row r="1" spans="1:8" ht="30" x14ac:dyDescent="0.25">
      <c r="A1" s="1" t="s">
        <v>14</v>
      </c>
      <c r="B1" s="4" t="s">
        <v>24</v>
      </c>
      <c r="C1" s="5" t="s">
        <v>16</v>
      </c>
      <c r="D1" s="5" t="s">
        <v>15</v>
      </c>
    </row>
    <row r="2" spans="1:8" x14ac:dyDescent="0.25">
      <c r="A2" s="2">
        <v>0</v>
      </c>
      <c r="B2" s="6">
        <v>19433</v>
      </c>
      <c r="C2" s="7">
        <v>0.96</v>
      </c>
      <c r="D2" s="8">
        <v>0.96</v>
      </c>
    </row>
    <row r="3" spans="1:8" x14ac:dyDescent="0.25">
      <c r="A3" s="2">
        <f>B2+1</f>
        <v>19434</v>
      </c>
      <c r="B3" s="6">
        <v>20728</v>
      </c>
      <c r="C3" s="8">
        <v>0.96</v>
      </c>
      <c r="D3" s="8">
        <v>0.96</v>
      </c>
      <c r="E3" s="2"/>
    </row>
    <row r="4" spans="1:8" x14ac:dyDescent="0.25">
      <c r="A4" s="2">
        <f t="shared" ref="A4:A67" si="0">B3+1</f>
        <v>20729</v>
      </c>
      <c r="B4" s="6">
        <v>22020</v>
      </c>
      <c r="C4" s="8">
        <v>0.96</v>
      </c>
      <c r="D4" s="8">
        <v>0.96</v>
      </c>
      <c r="E4" s="2"/>
    </row>
    <row r="5" spans="1:8" x14ac:dyDescent="0.25">
      <c r="A5" s="2">
        <f t="shared" si="0"/>
        <v>22021</v>
      </c>
      <c r="B5" s="6">
        <v>23315</v>
      </c>
      <c r="C5" s="8">
        <v>0.96</v>
      </c>
      <c r="D5" s="8">
        <v>0.96</v>
      </c>
      <c r="E5" s="2"/>
    </row>
    <row r="6" spans="1:8" x14ac:dyDescent="0.25">
      <c r="A6" s="2">
        <f t="shared" si="0"/>
        <v>23316</v>
      </c>
      <c r="B6" s="6">
        <v>24610</v>
      </c>
      <c r="C6" s="8">
        <v>0.96</v>
      </c>
      <c r="D6" s="8">
        <v>0.96</v>
      </c>
      <c r="E6" s="2"/>
    </row>
    <row r="7" spans="1:8" x14ac:dyDescent="0.25">
      <c r="A7" s="2">
        <f t="shared" si="0"/>
        <v>24611</v>
      </c>
      <c r="B7" s="6">
        <v>25903</v>
      </c>
      <c r="C7" s="8">
        <v>0.95599999999999996</v>
      </c>
      <c r="D7" s="8">
        <v>0.95699999999999996</v>
      </c>
      <c r="E7" s="2"/>
    </row>
    <row r="8" spans="1:8" x14ac:dyDescent="0.25">
      <c r="A8" s="2">
        <f t="shared" si="0"/>
        <v>25904</v>
      </c>
      <c r="B8" s="6">
        <v>27197</v>
      </c>
      <c r="C8" s="8">
        <v>0.94499999999999995</v>
      </c>
      <c r="D8" s="8">
        <v>0.95499999999999996</v>
      </c>
      <c r="E8" s="2"/>
    </row>
    <row r="9" spans="1:8" x14ac:dyDescent="0.25">
      <c r="A9" s="2">
        <f t="shared" si="0"/>
        <v>27198</v>
      </c>
      <c r="B9" s="6">
        <v>28487</v>
      </c>
      <c r="C9" s="8">
        <v>0.93500000000000005</v>
      </c>
      <c r="D9" s="8">
        <v>0.95299999999999996</v>
      </c>
      <c r="E9" s="2"/>
    </row>
    <row r="10" spans="1:8" x14ac:dyDescent="0.25">
      <c r="A10" s="2">
        <f t="shared" si="0"/>
        <v>28488</v>
      </c>
      <c r="B10" s="6">
        <v>29879</v>
      </c>
      <c r="C10" s="8">
        <v>0.92600000000000005</v>
      </c>
      <c r="D10" s="8">
        <v>0.95099999999999996</v>
      </c>
      <c r="E10" s="2"/>
    </row>
    <row r="11" spans="1:8" x14ac:dyDescent="0.25">
      <c r="A11" s="2">
        <f t="shared" si="0"/>
        <v>29880</v>
      </c>
      <c r="B11" s="6">
        <v>31269</v>
      </c>
      <c r="C11" s="8">
        <v>0.92</v>
      </c>
      <c r="D11" s="8">
        <v>0.95</v>
      </c>
      <c r="E11" s="2"/>
    </row>
    <row r="12" spans="1:8" x14ac:dyDescent="0.25">
      <c r="A12" s="2">
        <f t="shared" si="0"/>
        <v>31270</v>
      </c>
      <c r="B12" s="6">
        <v>32662</v>
      </c>
      <c r="C12" s="8">
        <v>0.91</v>
      </c>
      <c r="D12" s="8">
        <v>0.94799999999999995</v>
      </c>
    </row>
    <row r="13" spans="1:8" x14ac:dyDescent="0.25">
      <c r="A13" s="2">
        <f t="shared" si="0"/>
        <v>32663</v>
      </c>
      <c r="B13" s="6">
        <v>34053</v>
      </c>
      <c r="C13" s="8">
        <v>0.90500000000000003</v>
      </c>
      <c r="D13" s="8">
        <v>0.94599999999999995</v>
      </c>
      <c r="H13" s="3"/>
    </row>
    <row r="14" spans="1:8" x14ac:dyDescent="0.25">
      <c r="A14" s="2">
        <f t="shared" si="0"/>
        <v>34054</v>
      </c>
      <c r="B14" s="6">
        <v>35447</v>
      </c>
      <c r="C14" s="8">
        <v>0.89700000000000002</v>
      </c>
      <c r="D14" s="8">
        <v>0.94599999999999995</v>
      </c>
    </row>
    <row r="15" spans="1:8" x14ac:dyDescent="0.25">
      <c r="A15" s="2">
        <f t="shared" si="0"/>
        <v>35448</v>
      </c>
      <c r="B15" s="6">
        <v>36838</v>
      </c>
      <c r="C15" s="8">
        <v>0.88900000000000001</v>
      </c>
      <c r="D15" s="8">
        <v>0.94599999999999995</v>
      </c>
    </row>
    <row r="16" spans="1:8" x14ac:dyDescent="0.25">
      <c r="A16" s="2">
        <f t="shared" si="0"/>
        <v>36839</v>
      </c>
      <c r="B16" s="6">
        <v>38262</v>
      </c>
      <c r="C16" s="8">
        <v>0.88300000000000001</v>
      </c>
      <c r="D16" s="8">
        <v>0.94599999999999995</v>
      </c>
    </row>
    <row r="17" spans="1:4" x14ac:dyDescent="0.25">
      <c r="A17" s="2">
        <f t="shared" si="0"/>
        <v>38263</v>
      </c>
      <c r="B17" s="6">
        <v>39689</v>
      </c>
      <c r="C17" s="8">
        <v>0.875</v>
      </c>
      <c r="D17" s="8">
        <v>0.94599999999999995</v>
      </c>
    </row>
    <row r="18" spans="1:4" x14ac:dyDescent="0.25">
      <c r="A18" s="2">
        <f t="shared" si="0"/>
        <v>39690</v>
      </c>
      <c r="B18" s="6">
        <v>41116</v>
      </c>
      <c r="C18" s="8">
        <v>0.86799999999999999</v>
      </c>
      <c r="D18" s="8">
        <v>0.94599999999999995</v>
      </c>
    </row>
    <row r="19" spans="1:4" x14ac:dyDescent="0.25">
      <c r="A19" s="2">
        <f t="shared" si="0"/>
        <v>41117</v>
      </c>
      <c r="B19" s="6">
        <v>42542</v>
      </c>
      <c r="C19" s="8">
        <v>0.86099999999999999</v>
      </c>
      <c r="D19" s="8">
        <v>0.94599999999999995</v>
      </c>
    </row>
    <row r="20" spans="1:4" x14ac:dyDescent="0.25">
      <c r="A20" s="2">
        <f t="shared" si="0"/>
        <v>42543</v>
      </c>
      <c r="B20" s="6">
        <v>43971</v>
      </c>
      <c r="C20" s="8">
        <v>0.85199999999999998</v>
      </c>
      <c r="D20" s="8">
        <v>0.94599999999999995</v>
      </c>
    </row>
    <row r="21" spans="1:4" x14ac:dyDescent="0.25">
      <c r="A21" s="2">
        <f t="shared" si="0"/>
        <v>43972</v>
      </c>
      <c r="B21" s="6">
        <v>45398</v>
      </c>
      <c r="C21" s="8">
        <v>0.84699999999999998</v>
      </c>
      <c r="D21" s="8">
        <v>0.94599999999999995</v>
      </c>
    </row>
    <row r="22" spans="1:4" x14ac:dyDescent="0.25">
      <c r="A22" s="2">
        <f t="shared" si="0"/>
        <v>45399</v>
      </c>
      <c r="B22" s="6">
        <v>46824</v>
      </c>
      <c r="C22" s="8">
        <v>0.83899999999999997</v>
      </c>
      <c r="D22" s="8">
        <v>0.94599999999999995</v>
      </c>
    </row>
    <row r="23" spans="1:4" x14ac:dyDescent="0.25">
      <c r="A23" s="2">
        <f t="shared" si="0"/>
        <v>46825</v>
      </c>
      <c r="B23" s="6">
        <v>48251</v>
      </c>
      <c r="C23" s="8">
        <v>0.83299999999999996</v>
      </c>
      <c r="D23" s="8">
        <v>0.94599999999999995</v>
      </c>
    </row>
    <row r="24" spans="1:4" x14ac:dyDescent="0.25">
      <c r="A24" s="2">
        <f t="shared" si="0"/>
        <v>48252</v>
      </c>
      <c r="B24" s="6">
        <v>49810</v>
      </c>
      <c r="C24" s="8">
        <v>0.82399999999999995</v>
      </c>
      <c r="D24" s="8">
        <v>0.94599999999999995</v>
      </c>
    </row>
    <row r="25" spans="1:4" x14ac:dyDescent="0.25">
      <c r="A25" s="2">
        <f t="shared" si="0"/>
        <v>49811</v>
      </c>
      <c r="B25" s="6">
        <v>52868</v>
      </c>
      <c r="C25" s="8">
        <v>0.80900000000000005</v>
      </c>
      <c r="D25" s="8">
        <v>0.94599999999999995</v>
      </c>
    </row>
    <row r="26" spans="1:4" x14ac:dyDescent="0.25">
      <c r="A26" s="2">
        <f t="shared" si="0"/>
        <v>52869</v>
      </c>
      <c r="B26" s="6">
        <v>55924</v>
      </c>
      <c r="C26" s="8">
        <v>0.80100000000000005</v>
      </c>
      <c r="D26" s="8">
        <v>0.94199999999999995</v>
      </c>
    </row>
    <row r="27" spans="1:4" x14ac:dyDescent="0.25">
      <c r="A27" s="2">
        <f t="shared" si="0"/>
        <v>55925</v>
      </c>
      <c r="B27" s="6">
        <v>58982</v>
      </c>
      <c r="C27" s="8">
        <v>0.79</v>
      </c>
      <c r="D27" s="8">
        <v>0.93600000000000005</v>
      </c>
    </row>
    <row r="28" spans="1:4" x14ac:dyDescent="0.25">
      <c r="A28" s="2">
        <f t="shared" si="0"/>
        <v>58983</v>
      </c>
      <c r="B28" s="6">
        <v>62041</v>
      </c>
      <c r="C28" s="8">
        <v>0.76800000000000002</v>
      </c>
      <c r="D28" s="8">
        <v>0.93200000000000005</v>
      </c>
    </row>
    <row r="29" spans="1:4" x14ac:dyDescent="0.25">
      <c r="A29" s="2">
        <f t="shared" si="0"/>
        <v>62042</v>
      </c>
      <c r="B29" s="6">
        <v>65097</v>
      </c>
      <c r="C29" s="8">
        <v>0.745</v>
      </c>
      <c r="D29" s="8">
        <v>0.92900000000000005</v>
      </c>
    </row>
    <row r="30" spans="1:4" x14ac:dyDescent="0.25">
      <c r="A30" s="2">
        <f t="shared" si="0"/>
        <v>65098</v>
      </c>
      <c r="B30" s="6">
        <v>68156</v>
      </c>
      <c r="C30" s="8">
        <v>0.72299999999999998</v>
      </c>
      <c r="D30" s="8">
        <v>0.92200000000000004</v>
      </c>
    </row>
    <row r="31" spans="1:4" x14ac:dyDescent="0.25">
      <c r="A31" s="2">
        <f t="shared" si="0"/>
        <v>68157</v>
      </c>
      <c r="B31" s="6">
        <v>71213</v>
      </c>
      <c r="C31" s="8">
        <v>0.69899999999999995</v>
      </c>
      <c r="D31" s="8">
        <v>0.91700000000000004</v>
      </c>
    </row>
    <row r="32" spans="1:4" x14ac:dyDescent="0.25">
      <c r="A32" s="2">
        <f t="shared" si="0"/>
        <v>71214</v>
      </c>
      <c r="B32" s="6">
        <v>74271</v>
      </c>
      <c r="C32" s="8">
        <v>0.67600000000000005</v>
      </c>
      <c r="D32" s="8">
        <v>0.91200000000000003</v>
      </c>
    </row>
    <row r="33" spans="1:4" x14ac:dyDescent="0.25">
      <c r="A33" s="2">
        <f t="shared" si="0"/>
        <v>74272</v>
      </c>
      <c r="B33" s="6">
        <v>77331</v>
      </c>
      <c r="C33" s="8">
        <v>0.65400000000000003</v>
      </c>
      <c r="D33" s="8">
        <v>0.90500000000000003</v>
      </c>
    </row>
    <row r="34" spans="1:4" x14ac:dyDescent="0.25">
      <c r="A34" s="2">
        <f t="shared" si="0"/>
        <v>77332</v>
      </c>
      <c r="B34" s="6">
        <v>80387</v>
      </c>
      <c r="C34" s="8">
        <v>0.63100000000000001</v>
      </c>
      <c r="D34" s="8">
        <v>0.9</v>
      </c>
    </row>
    <row r="35" spans="1:4" x14ac:dyDescent="0.25">
      <c r="A35" s="2">
        <f t="shared" si="0"/>
        <v>80388</v>
      </c>
      <c r="B35" s="6">
        <v>83447</v>
      </c>
      <c r="C35" s="8">
        <v>0.60899999999999999</v>
      </c>
      <c r="D35" s="8">
        <v>0.89600000000000002</v>
      </c>
    </row>
    <row r="36" spans="1:4" x14ac:dyDescent="0.25">
      <c r="A36" s="2">
        <f t="shared" si="0"/>
        <v>83448</v>
      </c>
      <c r="B36" s="6">
        <v>86504</v>
      </c>
      <c r="C36" s="8">
        <v>0.58399999999999996</v>
      </c>
      <c r="D36" s="8">
        <v>0.89300000000000002</v>
      </c>
    </row>
    <row r="37" spans="1:4" x14ac:dyDescent="0.25">
      <c r="A37" s="2">
        <f t="shared" si="0"/>
        <v>86505</v>
      </c>
      <c r="B37" s="6">
        <v>89560</v>
      </c>
      <c r="C37" s="8">
        <v>0.56200000000000006</v>
      </c>
      <c r="D37" s="8">
        <v>0.88600000000000001</v>
      </c>
    </row>
    <row r="38" spans="1:4" x14ac:dyDescent="0.25">
      <c r="A38" s="2">
        <f t="shared" si="0"/>
        <v>89561</v>
      </c>
      <c r="B38" s="6">
        <v>92618</v>
      </c>
      <c r="C38" s="8">
        <v>0.54</v>
      </c>
      <c r="D38" s="8">
        <v>0.88200000000000001</v>
      </c>
    </row>
    <row r="39" spans="1:4" x14ac:dyDescent="0.25">
      <c r="A39" s="2">
        <f t="shared" si="0"/>
        <v>92619</v>
      </c>
      <c r="B39" s="6">
        <v>95737</v>
      </c>
      <c r="C39" s="8">
        <v>0.51600000000000001</v>
      </c>
      <c r="D39" s="8">
        <v>0.877</v>
      </c>
    </row>
    <row r="40" spans="1:4" x14ac:dyDescent="0.25">
      <c r="A40" s="2">
        <f t="shared" si="0"/>
        <v>95738</v>
      </c>
      <c r="B40" s="6">
        <v>98869</v>
      </c>
      <c r="C40" s="8">
        <v>0.496</v>
      </c>
      <c r="D40" s="8">
        <v>0.87</v>
      </c>
    </row>
    <row r="41" spans="1:4" x14ac:dyDescent="0.25">
      <c r="A41" s="2">
        <f t="shared" si="0"/>
        <v>98870</v>
      </c>
      <c r="B41" s="6">
        <v>102000</v>
      </c>
      <c r="C41" s="8">
        <v>0.47499999999999998</v>
      </c>
      <c r="D41" s="8">
        <v>0.86499999999999999</v>
      </c>
    </row>
    <row r="42" spans="1:4" x14ac:dyDescent="0.25">
      <c r="A42" s="2">
        <f t="shared" si="0"/>
        <v>102001</v>
      </c>
      <c r="B42" s="6">
        <v>105131</v>
      </c>
      <c r="C42" s="8">
        <v>0.45400000000000001</v>
      </c>
      <c r="D42" s="8">
        <v>0.86099999999999999</v>
      </c>
    </row>
    <row r="43" spans="1:4" x14ac:dyDescent="0.25">
      <c r="A43" s="2">
        <f t="shared" si="0"/>
        <v>105132</v>
      </c>
      <c r="B43" s="6">
        <v>108261</v>
      </c>
      <c r="C43" s="8">
        <v>0.433</v>
      </c>
      <c r="D43" s="8">
        <v>0.85799999999999998</v>
      </c>
    </row>
    <row r="44" spans="1:4" x14ac:dyDescent="0.25">
      <c r="A44" s="2">
        <f t="shared" si="0"/>
        <v>108262</v>
      </c>
      <c r="B44" s="6">
        <v>111393</v>
      </c>
      <c r="C44" s="8">
        <v>0.41399999999999998</v>
      </c>
      <c r="D44" s="8">
        <v>0.85099999999999998</v>
      </c>
    </row>
    <row r="45" spans="1:4" x14ac:dyDescent="0.25">
      <c r="A45" s="2">
        <f t="shared" si="0"/>
        <v>111394</v>
      </c>
      <c r="B45" s="6">
        <v>114527</v>
      </c>
      <c r="C45" s="8">
        <v>0.39500000000000002</v>
      </c>
      <c r="D45" s="8">
        <v>0.84499999999999997</v>
      </c>
    </row>
    <row r="46" spans="1:4" x14ac:dyDescent="0.25">
      <c r="A46" s="2">
        <f t="shared" si="0"/>
        <v>114528</v>
      </c>
      <c r="B46" s="6">
        <v>117658</v>
      </c>
      <c r="C46" s="8">
        <v>0.376</v>
      </c>
      <c r="D46" s="8">
        <v>0.84099999999999997</v>
      </c>
    </row>
    <row r="47" spans="1:4" x14ac:dyDescent="0.25">
      <c r="A47" s="2">
        <f t="shared" si="0"/>
        <v>117659</v>
      </c>
      <c r="B47" s="6">
        <v>120787</v>
      </c>
      <c r="C47" s="8">
        <v>0.35699999999999998</v>
      </c>
      <c r="D47" s="8">
        <v>0.83499999999999996</v>
      </c>
    </row>
    <row r="48" spans="1:4" x14ac:dyDescent="0.25">
      <c r="A48" s="2">
        <f t="shared" si="0"/>
        <v>120788</v>
      </c>
      <c r="B48" s="6">
        <v>123919</v>
      </c>
      <c r="C48" s="8">
        <v>0.34100000000000003</v>
      </c>
      <c r="D48" s="8">
        <v>0.83199999999999996</v>
      </c>
    </row>
    <row r="49" spans="1:4" x14ac:dyDescent="0.25">
      <c r="A49" s="2">
        <f t="shared" si="0"/>
        <v>123920</v>
      </c>
      <c r="B49" s="6">
        <v>127051</v>
      </c>
      <c r="C49" s="8">
        <v>0.33300000000000002</v>
      </c>
      <c r="D49" s="8">
        <v>0.82499999999999996</v>
      </c>
    </row>
    <row r="50" spans="1:4" x14ac:dyDescent="0.25">
      <c r="A50" s="2">
        <f t="shared" si="0"/>
        <v>127052</v>
      </c>
      <c r="B50" s="6">
        <v>130182</v>
      </c>
      <c r="C50" s="8">
        <v>0.33300000000000002</v>
      </c>
      <c r="D50" s="8">
        <v>0.81899999999999995</v>
      </c>
    </row>
    <row r="51" spans="1:4" x14ac:dyDescent="0.25">
      <c r="A51" s="2">
        <f t="shared" si="0"/>
        <v>130183</v>
      </c>
      <c r="B51" s="6">
        <v>133313</v>
      </c>
      <c r="C51" s="8">
        <v>0.33300000000000002</v>
      </c>
      <c r="D51" s="8">
        <v>0.80900000000000005</v>
      </c>
    </row>
    <row r="52" spans="1:4" x14ac:dyDescent="0.25">
      <c r="A52" s="2">
        <f t="shared" si="0"/>
        <v>133314</v>
      </c>
      <c r="B52" s="6">
        <v>136444</v>
      </c>
      <c r="C52" s="8">
        <v>0.33300000000000002</v>
      </c>
      <c r="D52" s="8">
        <v>0.80599999999999994</v>
      </c>
    </row>
    <row r="53" spans="1:4" x14ac:dyDescent="0.25">
      <c r="A53" s="2">
        <f t="shared" si="0"/>
        <v>136445</v>
      </c>
      <c r="B53" s="6">
        <v>139556</v>
      </c>
      <c r="C53" s="8">
        <v>0.33300000000000002</v>
      </c>
      <c r="D53" s="8">
        <v>0.79800000000000004</v>
      </c>
    </row>
    <row r="54" spans="1:4" x14ac:dyDescent="0.25">
      <c r="A54" s="2">
        <f t="shared" si="0"/>
        <v>139557</v>
      </c>
      <c r="B54" s="6">
        <v>142710</v>
      </c>
      <c r="C54" s="8">
        <v>0.33300000000000002</v>
      </c>
      <c r="D54" s="8">
        <v>0.78900000000000003</v>
      </c>
    </row>
    <row r="55" spans="1:4" x14ac:dyDescent="0.25">
      <c r="A55" s="2">
        <f t="shared" si="0"/>
        <v>142711</v>
      </c>
      <c r="B55" s="6">
        <v>145839</v>
      </c>
      <c r="C55" s="8">
        <v>0.33300000000000002</v>
      </c>
      <c r="D55" s="8">
        <v>0.78300000000000003</v>
      </c>
    </row>
    <row r="56" spans="1:4" x14ac:dyDescent="0.25">
      <c r="A56" s="2">
        <f t="shared" si="0"/>
        <v>145840</v>
      </c>
      <c r="B56" s="6">
        <v>148971</v>
      </c>
      <c r="C56" s="8">
        <v>0.33300000000000002</v>
      </c>
      <c r="D56" s="8">
        <v>0.77400000000000002</v>
      </c>
    </row>
    <row r="57" spans="1:4" x14ac:dyDescent="0.25">
      <c r="A57" s="2">
        <f t="shared" si="0"/>
        <v>148972</v>
      </c>
      <c r="B57" s="6">
        <v>152101</v>
      </c>
      <c r="C57" s="8">
        <v>0.33300000000000002</v>
      </c>
      <c r="D57" s="8">
        <v>0.76900000000000002</v>
      </c>
    </row>
    <row r="58" spans="1:4" x14ac:dyDescent="0.25">
      <c r="A58" s="2">
        <f t="shared" si="0"/>
        <v>152102</v>
      </c>
      <c r="B58" s="6">
        <v>155234</v>
      </c>
      <c r="C58" s="8">
        <v>0.33300000000000002</v>
      </c>
      <c r="D58" s="8">
        <v>0.76200000000000001</v>
      </c>
    </row>
    <row r="59" spans="1:4" x14ac:dyDescent="0.25">
      <c r="A59" s="2">
        <f t="shared" si="0"/>
        <v>155235</v>
      </c>
      <c r="B59" s="6">
        <v>158366</v>
      </c>
      <c r="C59" s="8">
        <v>0.33300000000000002</v>
      </c>
      <c r="D59" s="8">
        <v>0.755</v>
      </c>
    </row>
    <row r="60" spans="1:4" x14ac:dyDescent="0.25">
      <c r="A60" s="2">
        <f t="shared" si="0"/>
        <v>158367</v>
      </c>
      <c r="B60" s="6">
        <v>161497</v>
      </c>
      <c r="C60" s="8">
        <v>0.33300000000000002</v>
      </c>
      <c r="D60" s="8">
        <v>0.748</v>
      </c>
    </row>
    <row r="61" spans="1:4" x14ac:dyDescent="0.25">
      <c r="A61" s="2">
        <f t="shared" si="0"/>
        <v>161498</v>
      </c>
      <c r="B61" s="6">
        <v>164628</v>
      </c>
      <c r="C61" s="8">
        <v>0.33300000000000002</v>
      </c>
      <c r="D61" s="8">
        <v>0.73799999999999999</v>
      </c>
    </row>
    <row r="62" spans="1:4" x14ac:dyDescent="0.25">
      <c r="A62" s="2">
        <f t="shared" si="0"/>
        <v>164629</v>
      </c>
      <c r="B62" s="6">
        <v>167757</v>
      </c>
      <c r="C62" s="8">
        <v>0.33300000000000002</v>
      </c>
      <c r="D62" s="8">
        <v>0.73299999999999998</v>
      </c>
    </row>
    <row r="63" spans="1:4" x14ac:dyDescent="0.25">
      <c r="A63" s="2">
        <f t="shared" si="0"/>
        <v>167758</v>
      </c>
      <c r="B63" s="6">
        <v>170890</v>
      </c>
      <c r="C63" s="8">
        <v>0.33300000000000002</v>
      </c>
      <c r="D63" s="8">
        <v>0.72599999999999998</v>
      </c>
    </row>
    <row r="64" spans="1:4" x14ac:dyDescent="0.25">
      <c r="A64" s="2">
        <f t="shared" si="0"/>
        <v>170891</v>
      </c>
      <c r="B64" s="6">
        <v>174021</v>
      </c>
      <c r="C64" s="8">
        <v>0.33300000000000002</v>
      </c>
      <c r="D64" s="8">
        <v>0.71799999999999997</v>
      </c>
    </row>
    <row r="65" spans="1:4" x14ac:dyDescent="0.25">
      <c r="A65" s="2">
        <f t="shared" si="0"/>
        <v>174022</v>
      </c>
      <c r="B65" s="6">
        <v>177154</v>
      </c>
      <c r="C65" s="8">
        <v>0.33300000000000002</v>
      </c>
      <c r="D65" s="8">
        <v>0.71099999999999997</v>
      </c>
    </row>
    <row r="66" spans="1:4" x14ac:dyDescent="0.25">
      <c r="A66" s="2">
        <f t="shared" si="0"/>
        <v>177155</v>
      </c>
      <c r="B66" s="6">
        <v>180285</v>
      </c>
      <c r="C66" s="8">
        <v>0.33300000000000002</v>
      </c>
      <c r="D66" s="8">
        <v>0.70499999999999996</v>
      </c>
    </row>
    <row r="67" spans="1:4" x14ac:dyDescent="0.25">
      <c r="A67" s="2">
        <f t="shared" si="0"/>
        <v>180286</v>
      </c>
      <c r="B67" s="6">
        <v>183416</v>
      </c>
      <c r="C67" s="8">
        <v>0.33300000000000002</v>
      </c>
      <c r="D67" s="8">
        <v>0.69799999999999995</v>
      </c>
    </row>
    <row r="68" spans="1:4" x14ac:dyDescent="0.25">
      <c r="A68" s="2">
        <f t="shared" ref="A68:A70" si="1">B67+1</f>
        <v>183417</v>
      </c>
      <c r="B68" s="6">
        <v>186548</v>
      </c>
      <c r="C68" s="8">
        <v>0.33300000000000002</v>
      </c>
      <c r="D68" s="8">
        <v>0.69</v>
      </c>
    </row>
    <row r="69" spans="1:4" x14ac:dyDescent="0.25">
      <c r="A69" s="2">
        <f t="shared" si="1"/>
        <v>186549</v>
      </c>
      <c r="B69" s="6">
        <v>189678</v>
      </c>
      <c r="C69" s="8">
        <v>0.33300000000000002</v>
      </c>
      <c r="D69" s="8">
        <v>0.68500000000000005</v>
      </c>
    </row>
    <row r="70" spans="1:4" x14ac:dyDescent="0.25">
      <c r="A70" s="2">
        <f t="shared" si="1"/>
        <v>189679</v>
      </c>
      <c r="B70" s="6" t="s">
        <v>25</v>
      </c>
      <c r="C70" s="8">
        <v>0.33300000000000002</v>
      </c>
      <c r="D70" s="8">
        <v>0.67600000000000005</v>
      </c>
    </row>
    <row r="71" spans="1:4" x14ac:dyDescent="0.25">
      <c r="A71" s="2"/>
      <c r="B71" s="2"/>
      <c r="C71" s="2"/>
    </row>
    <row r="72" spans="1:4" x14ac:dyDescent="0.25">
      <c r="A72" s="2"/>
      <c r="B72" s="2"/>
      <c r="C72" s="2"/>
    </row>
    <row r="73" spans="1:4" x14ac:dyDescent="0.25">
      <c r="A73" s="2"/>
      <c r="B73" s="2"/>
      <c r="C73" s="2"/>
    </row>
    <row r="74" spans="1:4" x14ac:dyDescent="0.25">
      <c r="A74" s="2"/>
      <c r="B74" s="2"/>
      <c r="C74" s="2"/>
    </row>
    <row r="75" spans="1:4" x14ac:dyDescent="0.25">
      <c r="A75" s="2"/>
      <c r="B75" s="2"/>
      <c r="C75" s="2"/>
    </row>
    <row r="76" spans="1:4" x14ac:dyDescent="0.25">
      <c r="A76" s="2"/>
      <c r="B76" s="2"/>
      <c r="C76" s="2"/>
    </row>
    <row r="77" spans="1:4" x14ac:dyDescent="0.25">
      <c r="A77" s="2"/>
      <c r="B77" s="2"/>
      <c r="C77" s="2"/>
    </row>
    <row r="78" spans="1:4" x14ac:dyDescent="0.25">
      <c r="A78" s="2"/>
      <c r="B78" s="2"/>
      <c r="C78" s="2"/>
    </row>
    <row r="79" spans="1:4" x14ac:dyDescent="0.25">
      <c r="A79" s="2"/>
      <c r="B79" s="2"/>
      <c r="C79" s="2"/>
    </row>
    <row r="80" spans="1:4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B135" s="2"/>
      <c r="C135" s="2"/>
    </row>
    <row r="136" spans="1:3" x14ac:dyDescent="0.25">
      <c r="B136" s="2"/>
    </row>
  </sheetData>
  <sheetProtection algorithmName="SHA-512" hashValue="6LIxr2SMNTFo5Vo1R34O8qKjiuDp5EQz01BY2b99QMLIMokdrb1On64ErlXOXoQgkXlYzmSmChgUZmqUv7kRzA==" saltValue="6XGg3uyGs7gdNRHAsB0ObQ==" spinCount="100000" sheet="1" objects="1" scenarios="1"/>
  <printOptions horizontalCentered="1"/>
  <pageMargins left="0.51181102362204722" right="0.31496062992125984" top="0.35433070866141736" bottom="0.35433070866141736" header="0.31496062992125984" footer="0.31496062992125984"/>
  <pageSetup paperSize="9" scale="140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"/>
  <sheetViews>
    <sheetView zoomScaleNormal="100" workbookViewId="0">
      <selection activeCell="C36" sqref="C36"/>
    </sheetView>
  </sheetViews>
  <sheetFormatPr defaultRowHeight="15" x14ac:dyDescent="0.25"/>
  <cols>
    <col min="1" max="1" width="19" customWidth="1"/>
    <col min="2" max="4" width="10.7109375" customWidth="1"/>
    <col min="8" max="8" width="10.5703125" bestFit="1" customWidth="1"/>
  </cols>
  <sheetData>
    <row r="1" spans="1:8" ht="30" x14ac:dyDescent="0.25">
      <c r="A1" s="1" t="s">
        <v>14</v>
      </c>
      <c r="B1" s="4" t="s">
        <v>24</v>
      </c>
      <c r="C1" s="5" t="s">
        <v>16</v>
      </c>
      <c r="D1" s="5" t="s">
        <v>15</v>
      </c>
    </row>
    <row r="2" spans="1:8" x14ac:dyDescent="0.25">
      <c r="A2" s="2">
        <v>0</v>
      </c>
      <c r="B2" s="6">
        <v>19890</v>
      </c>
      <c r="C2" s="7">
        <v>0.96</v>
      </c>
      <c r="D2" s="8">
        <v>0.96</v>
      </c>
      <c r="G2" s="36"/>
      <c r="H2" s="37"/>
    </row>
    <row r="3" spans="1:8" x14ac:dyDescent="0.25">
      <c r="A3" s="2">
        <f>B2+1</f>
        <v>19891</v>
      </c>
      <c r="B3" s="6">
        <v>21215</v>
      </c>
      <c r="C3" s="8">
        <v>0.96</v>
      </c>
      <c r="D3" s="8">
        <v>0.96</v>
      </c>
      <c r="G3" s="36"/>
      <c r="H3" s="37"/>
    </row>
    <row r="4" spans="1:8" x14ac:dyDescent="0.25">
      <c r="A4" s="2">
        <f t="shared" ref="A4:A67" si="0">B3+1</f>
        <v>21216</v>
      </c>
      <c r="B4" s="6">
        <v>22537</v>
      </c>
      <c r="C4" s="8">
        <v>0.96</v>
      </c>
      <c r="D4" s="8">
        <v>0.96</v>
      </c>
      <c r="G4" s="36"/>
      <c r="H4" s="37"/>
    </row>
    <row r="5" spans="1:8" x14ac:dyDescent="0.25">
      <c r="A5" s="2">
        <f t="shared" si="0"/>
        <v>22538</v>
      </c>
      <c r="B5" s="6">
        <v>23863</v>
      </c>
      <c r="C5" s="8">
        <v>0.96</v>
      </c>
      <c r="D5" s="8">
        <v>0.96</v>
      </c>
      <c r="G5" s="36"/>
      <c r="H5" s="37"/>
    </row>
    <row r="6" spans="1:8" x14ac:dyDescent="0.25">
      <c r="A6" s="2">
        <f t="shared" si="0"/>
        <v>23864</v>
      </c>
      <c r="B6" s="6">
        <v>25188</v>
      </c>
      <c r="C6" s="8">
        <v>0.96</v>
      </c>
      <c r="D6" s="8">
        <v>0.96</v>
      </c>
      <c r="G6" s="36"/>
      <c r="H6" s="37"/>
    </row>
    <row r="7" spans="1:8" x14ac:dyDescent="0.25">
      <c r="A7" s="2">
        <f t="shared" si="0"/>
        <v>25189</v>
      </c>
      <c r="B7" s="6">
        <v>26512</v>
      </c>
      <c r="C7" s="8">
        <v>0.95599999999999996</v>
      </c>
      <c r="D7" s="8">
        <v>0.95699999999999996</v>
      </c>
      <c r="G7" s="36"/>
      <c r="H7" s="37"/>
    </row>
    <row r="8" spans="1:8" x14ac:dyDescent="0.25">
      <c r="A8" s="2">
        <f t="shared" si="0"/>
        <v>26513</v>
      </c>
      <c r="B8" s="6">
        <v>27836</v>
      </c>
      <c r="C8" s="8">
        <v>0.94499999999999995</v>
      </c>
      <c r="D8" s="8">
        <v>0.95499999999999996</v>
      </c>
      <c r="G8" s="36"/>
      <c r="H8" s="37"/>
    </row>
    <row r="9" spans="1:8" x14ac:dyDescent="0.25">
      <c r="A9" s="2">
        <f t="shared" si="0"/>
        <v>27837</v>
      </c>
      <c r="B9" s="6">
        <v>29156</v>
      </c>
      <c r="C9" s="8">
        <v>0.93500000000000005</v>
      </c>
      <c r="D9" s="8">
        <v>0.95299999999999996</v>
      </c>
      <c r="G9" s="36"/>
      <c r="H9" s="37"/>
    </row>
    <row r="10" spans="1:8" x14ac:dyDescent="0.25">
      <c r="A10" s="2">
        <f t="shared" si="0"/>
        <v>29157</v>
      </c>
      <c r="B10" s="6">
        <v>30581</v>
      </c>
      <c r="C10" s="8">
        <v>0.92600000000000005</v>
      </c>
      <c r="D10" s="8">
        <v>0.95099999999999996</v>
      </c>
      <c r="G10" s="36"/>
      <c r="H10" s="37"/>
    </row>
    <row r="11" spans="1:8" x14ac:dyDescent="0.25">
      <c r="A11" s="2">
        <f t="shared" si="0"/>
        <v>30582</v>
      </c>
      <c r="B11" s="6">
        <v>32004</v>
      </c>
      <c r="C11" s="8">
        <v>0.92</v>
      </c>
      <c r="D11" s="8">
        <v>0.95</v>
      </c>
      <c r="G11" s="36"/>
      <c r="H11" s="37"/>
    </row>
    <row r="12" spans="1:8" x14ac:dyDescent="0.25">
      <c r="A12" s="2">
        <f t="shared" si="0"/>
        <v>32005</v>
      </c>
      <c r="B12" s="6">
        <v>33430</v>
      </c>
      <c r="C12" s="8">
        <v>0.91</v>
      </c>
      <c r="D12" s="8">
        <v>0.94799999999999995</v>
      </c>
      <c r="G12" s="36"/>
      <c r="H12" s="37"/>
    </row>
    <row r="13" spans="1:8" x14ac:dyDescent="0.25">
      <c r="A13" s="2">
        <f t="shared" si="0"/>
        <v>33431</v>
      </c>
      <c r="B13" s="6">
        <v>34853</v>
      </c>
      <c r="C13" s="8">
        <v>0.90500000000000003</v>
      </c>
      <c r="D13" s="8">
        <v>0.94599999999999995</v>
      </c>
      <c r="G13" s="36"/>
      <c r="H13" s="37"/>
    </row>
    <row r="14" spans="1:8" x14ac:dyDescent="0.25">
      <c r="A14" s="2">
        <f t="shared" si="0"/>
        <v>34854</v>
      </c>
      <c r="B14" s="6">
        <v>36280</v>
      </c>
      <c r="C14" s="8">
        <v>0.89700000000000002</v>
      </c>
      <c r="D14" s="8">
        <v>0.94599999999999995</v>
      </c>
      <c r="G14" s="36"/>
      <c r="H14" s="37"/>
    </row>
    <row r="15" spans="1:8" x14ac:dyDescent="0.25">
      <c r="A15" s="2">
        <f t="shared" si="0"/>
        <v>36281</v>
      </c>
      <c r="B15" s="6">
        <v>37704</v>
      </c>
      <c r="C15" s="8">
        <v>0.88900000000000001</v>
      </c>
      <c r="D15" s="8">
        <v>0.94599999999999995</v>
      </c>
      <c r="G15" s="36"/>
      <c r="H15" s="37"/>
    </row>
    <row r="16" spans="1:8" x14ac:dyDescent="0.25">
      <c r="A16" s="2">
        <f t="shared" si="0"/>
        <v>37705</v>
      </c>
      <c r="B16" s="6">
        <v>39161</v>
      </c>
      <c r="C16" s="8">
        <v>0.88300000000000001</v>
      </c>
      <c r="D16" s="8">
        <v>0.94599999999999995</v>
      </c>
      <c r="G16" s="36"/>
      <c r="H16" s="37"/>
    </row>
    <row r="17" spans="1:8" x14ac:dyDescent="0.25">
      <c r="A17" s="2">
        <f t="shared" si="0"/>
        <v>39162</v>
      </c>
      <c r="B17" s="6">
        <v>40622</v>
      </c>
      <c r="C17" s="8">
        <v>0.875</v>
      </c>
      <c r="D17" s="8">
        <v>0.94599999999999995</v>
      </c>
      <c r="G17" s="36"/>
      <c r="H17" s="37"/>
    </row>
    <row r="18" spans="1:8" x14ac:dyDescent="0.25">
      <c r="A18" s="2">
        <f t="shared" si="0"/>
        <v>40623</v>
      </c>
      <c r="B18" s="6">
        <v>42082</v>
      </c>
      <c r="C18" s="8">
        <v>0.86799999999999999</v>
      </c>
      <c r="D18" s="8">
        <v>0.94599999999999995</v>
      </c>
      <c r="G18" s="36"/>
      <c r="H18" s="37"/>
    </row>
    <row r="19" spans="1:8" x14ac:dyDescent="0.25">
      <c r="A19" s="2">
        <f t="shared" si="0"/>
        <v>42083</v>
      </c>
      <c r="B19" s="6">
        <v>43542</v>
      </c>
      <c r="C19" s="8">
        <v>0.86099999999999999</v>
      </c>
      <c r="D19" s="8">
        <v>0.94599999999999995</v>
      </c>
      <c r="G19" s="36"/>
      <c r="H19" s="37"/>
    </row>
    <row r="20" spans="1:8" x14ac:dyDescent="0.25">
      <c r="A20" s="2">
        <f t="shared" si="0"/>
        <v>43543</v>
      </c>
      <c r="B20" s="6">
        <v>45004</v>
      </c>
      <c r="C20" s="8">
        <v>0.85199999999999998</v>
      </c>
      <c r="D20" s="8">
        <v>0.94599999999999995</v>
      </c>
      <c r="G20" s="36"/>
      <c r="H20" s="37"/>
    </row>
    <row r="21" spans="1:8" x14ac:dyDescent="0.25">
      <c r="A21" s="2">
        <f t="shared" si="0"/>
        <v>45005</v>
      </c>
      <c r="B21" s="6">
        <v>46465</v>
      </c>
      <c r="C21" s="8">
        <v>0.84699999999999998</v>
      </c>
      <c r="D21" s="8">
        <v>0.94599999999999995</v>
      </c>
      <c r="G21" s="36"/>
      <c r="H21" s="37"/>
    </row>
    <row r="22" spans="1:8" x14ac:dyDescent="0.25">
      <c r="A22" s="2">
        <f t="shared" si="0"/>
        <v>46466</v>
      </c>
      <c r="B22" s="6">
        <v>47924</v>
      </c>
      <c r="C22" s="8">
        <v>0.83899999999999997</v>
      </c>
      <c r="D22" s="8">
        <v>0.94599999999999995</v>
      </c>
      <c r="G22" s="36"/>
      <c r="H22" s="37"/>
    </row>
    <row r="23" spans="1:8" x14ac:dyDescent="0.25">
      <c r="A23" s="2">
        <f t="shared" si="0"/>
        <v>47925</v>
      </c>
      <c r="B23" s="6">
        <v>49385</v>
      </c>
      <c r="C23" s="8">
        <v>0.83299999999999996</v>
      </c>
      <c r="D23" s="8">
        <v>0.94599999999999995</v>
      </c>
      <c r="G23" s="36"/>
      <c r="H23" s="37"/>
    </row>
    <row r="24" spans="1:8" x14ac:dyDescent="0.25">
      <c r="A24" s="2">
        <f t="shared" si="0"/>
        <v>49386</v>
      </c>
      <c r="B24" s="6">
        <v>50981</v>
      </c>
      <c r="C24" s="8">
        <v>0.82399999999999995</v>
      </c>
      <c r="D24" s="8">
        <v>0.94599999999999995</v>
      </c>
      <c r="G24" s="36"/>
      <c r="H24" s="37"/>
    </row>
    <row r="25" spans="1:8" x14ac:dyDescent="0.25">
      <c r="A25" s="2">
        <f t="shared" si="0"/>
        <v>50982</v>
      </c>
      <c r="B25" s="6">
        <v>54110</v>
      </c>
      <c r="C25" s="8">
        <v>0.80900000000000005</v>
      </c>
      <c r="D25" s="8">
        <v>0.94599999999999995</v>
      </c>
      <c r="G25" s="36"/>
      <c r="H25" s="37"/>
    </row>
    <row r="26" spans="1:8" x14ac:dyDescent="0.25">
      <c r="A26" s="2">
        <f t="shared" si="0"/>
        <v>54111</v>
      </c>
      <c r="B26" s="6">
        <v>57238</v>
      </c>
      <c r="C26" s="8">
        <v>0.80100000000000005</v>
      </c>
      <c r="D26" s="8">
        <v>0.94199999999999995</v>
      </c>
      <c r="G26" s="36"/>
      <c r="H26" s="37"/>
    </row>
    <row r="27" spans="1:8" x14ac:dyDescent="0.25">
      <c r="A27" s="2">
        <f t="shared" si="0"/>
        <v>57239</v>
      </c>
      <c r="B27" s="6">
        <v>60368</v>
      </c>
      <c r="C27" s="8">
        <v>0.79</v>
      </c>
      <c r="D27" s="8">
        <v>0.93600000000000005</v>
      </c>
      <c r="G27" s="36"/>
      <c r="H27" s="37"/>
    </row>
    <row r="28" spans="1:8" x14ac:dyDescent="0.25">
      <c r="A28" s="2">
        <f t="shared" si="0"/>
        <v>60369</v>
      </c>
      <c r="B28" s="6">
        <v>63499</v>
      </c>
      <c r="C28" s="8">
        <v>0.76800000000000002</v>
      </c>
      <c r="D28" s="8">
        <v>0.93200000000000005</v>
      </c>
      <c r="G28" s="36"/>
      <c r="H28" s="37"/>
    </row>
    <row r="29" spans="1:8" x14ac:dyDescent="0.25">
      <c r="A29" s="2">
        <f t="shared" si="0"/>
        <v>63500</v>
      </c>
      <c r="B29" s="6">
        <v>66627</v>
      </c>
      <c r="C29" s="8">
        <v>0.745</v>
      </c>
      <c r="D29" s="8">
        <v>0.92900000000000005</v>
      </c>
      <c r="G29" s="36"/>
      <c r="H29" s="37"/>
    </row>
    <row r="30" spans="1:8" x14ac:dyDescent="0.25">
      <c r="A30" s="2">
        <f t="shared" si="0"/>
        <v>66628</v>
      </c>
      <c r="B30" s="6">
        <v>69758</v>
      </c>
      <c r="C30" s="8">
        <v>0.72299999999999998</v>
      </c>
      <c r="D30" s="8">
        <v>0.92200000000000004</v>
      </c>
      <c r="G30" s="36"/>
      <c r="H30" s="37"/>
    </row>
    <row r="31" spans="1:8" x14ac:dyDescent="0.25">
      <c r="A31" s="2">
        <f t="shared" si="0"/>
        <v>69759</v>
      </c>
      <c r="B31" s="6">
        <v>72887</v>
      </c>
      <c r="C31" s="8">
        <v>0.69899999999999995</v>
      </c>
      <c r="D31" s="8">
        <v>0.91700000000000004</v>
      </c>
      <c r="G31" s="36"/>
      <c r="H31" s="37"/>
    </row>
    <row r="32" spans="1:8" x14ac:dyDescent="0.25">
      <c r="A32" s="2">
        <f t="shared" si="0"/>
        <v>72888</v>
      </c>
      <c r="B32" s="6">
        <v>76016</v>
      </c>
      <c r="C32" s="8">
        <v>0.67600000000000005</v>
      </c>
      <c r="D32" s="8">
        <v>0.91200000000000003</v>
      </c>
      <c r="G32" s="36"/>
      <c r="H32" s="37"/>
    </row>
    <row r="33" spans="1:8" x14ac:dyDescent="0.25">
      <c r="A33" s="2">
        <f t="shared" si="0"/>
        <v>76017</v>
      </c>
      <c r="B33" s="6">
        <v>79148</v>
      </c>
      <c r="C33" s="8">
        <v>0.65400000000000003</v>
      </c>
      <c r="D33" s="8">
        <v>0.90500000000000003</v>
      </c>
      <c r="G33" s="36"/>
      <c r="H33" s="37"/>
    </row>
    <row r="34" spans="1:8" x14ac:dyDescent="0.25">
      <c r="A34" s="2">
        <f t="shared" si="0"/>
        <v>79149</v>
      </c>
      <c r="B34" s="6">
        <v>82276</v>
      </c>
      <c r="C34" s="8">
        <v>0.63100000000000001</v>
      </c>
      <c r="D34" s="8">
        <v>0.9</v>
      </c>
      <c r="G34" s="36"/>
      <c r="H34" s="37"/>
    </row>
    <row r="35" spans="1:8" x14ac:dyDescent="0.25">
      <c r="A35" s="2">
        <f t="shared" si="0"/>
        <v>82277</v>
      </c>
      <c r="B35" s="6">
        <v>85408</v>
      </c>
      <c r="C35" s="8">
        <v>0.60899999999999999</v>
      </c>
      <c r="D35" s="8">
        <v>0.89600000000000002</v>
      </c>
      <c r="G35" s="36"/>
      <c r="H35" s="37"/>
    </row>
    <row r="36" spans="1:8" x14ac:dyDescent="0.25">
      <c r="A36" s="2">
        <f t="shared" si="0"/>
        <v>85409</v>
      </c>
      <c r="B36" s="6">
        <v>88537</v>
      </c>
      <c r="C36" s="8">
        <v>0.58399999999999996</v>
      </c>
      <c r="D36" s="8">
        <v>0.89300000000000002</v>
      </c>
      <c r="G36" s="36"/>
      <c r="H36" s="37"/>
    </row>
    <row r="37" spans="1:8" x14ac:dyDescent="0.25">
      <c r="A37" s="2">
        <f t="shared" si="0"/>
        <v>88538</v>
      </c>
      <c r="B37" s="6">
        <v>91665</v>
      </c>
      <c r="C37" s="8">
        <v>0.56200000000000006</v>
      </c>
      <c r="D37" s="8">
        <v>0.88600000000000001</v>
      </c>
      <c r="G37" s="36"/>
      <c r="H37" s="37"/>
    </row>
    <row r="38" spans="1:8" x14ac:dyDescent="0.25">
      <c r="A38" s="2">
        <f t="shared" si="0"/>
        <v>91666</v>
      </c>
      <c r="B38" s="6">
        <v>94795</v>
      </c>
      <c r="C38" s="8">
        <v>0.54</v>
      </c>
      <c r="D38" s="8">
        <v>0.88200000000000001</v>
      </c>
      <c r="G38" s="36"/>
      <c r="H38" s="37"/>
    </row>
    <row r="39" spans="1:8" x14ac:dyDescent="0.25">
      <c r="A39" s="2">
        <f t="shared" si="0"/>
        <v>94796</v>
      </c>
      <c r="B39" s="6">
        <v>97986.819500000012</v>
      </c>
      <c r="C39" s="8">
        <v>0.51600000000000001</v>
      </c>
      <c r="D39" s="8">
        <v>0.877</v>
      </c>
      <c r="G39" s="36"/>
      <c r="H39" s="37"/>
    </row>
    <row r="40" spans="1:8" x14ac:dyDescent="0.25">
      <c r="A40" s="2">
        <f t="shared" si="0"/>
        <v>97987.819500000012</v>
      </c>
      <c r="B40" s="6">
        <v>101192</v>
      </c>
      <c r="C40" s="8">
        <v>0.496</v>
      </c>
      <c r="D40" s="8">
        <v>0.87</v>
      </c>
      <c r="G40" s="36"/>
      <c r="H40" s="37"/>
    </row>
    <row r="41" spans="1:8" x14ac:dyDescent="0.25">
      <c r="A41" s="2">
        <f t="shared" si="0"/>
        <v>101193</v>
      </c>
      <c r="B41" s="6">
        <v>104397</v>
      </c>
      <c r="C41" s="8">
        <v>0.47499999999999998</v>
      </c>
      <c r="D41" s="8">
        <v>0.86499999999999999</v>
      </c>
      <c r="G41" s="36"/>
      <c r="H41" s="37"/>
    </row>
    <row r="42" spans="1:8" x14ac:dyDescent="0.25">
      <c r="A42" s="2">
        <f t="shared" si="0"/>
        <v>104398</v>
      </c>
      <c r="B42" s="6">
        <v>107602</v>
      </c>
      <c r="C42" s="8">
        <v>0.45400000000000001</v>
      </c>
      <c r="D42" s="8">
        <v>0.86099999999999999</v>
      </c>
      <c r="G42" s="36"/>
      <c r="H42" s="37"/>
    </row>
    <row r="43" spans="1:8" x14ac:dyDescent="0.25">
      <c r="A43" s="2">
        <f t="shared" si="0"/>
        <v>107603</v>
      </c>
      <c r="B43" s="6">
        <v>110805</v>
      </c>
      <c r="C43" s="8">
        <v>0.433</v>
      </c>
      <c r="D43" s="8">
        <v>0.85799999999999998</v>
      </c>
      <c r="G43" s="36"/>
      <c r="H43" s="37"/>
    </row>
    <row r="44" spans="1:8" x14ac:dyDescent="0.25">
      <c r="A44" s="2">
        <f t="shared" si="0"/>
        <v>110806</v>
      </c>
      <c r="B44" s="6">
        <v>114011</v>
      </c>
      <c r="C44" s="8">
        <v>0.41399999999999998</v>
      </c>
      <c r="D44" s="8">
        <v>0.85099999999999998</v>
      </c>
      <c r="G44" s="36"/>
      <c r="H44" s="37"/>
    </row>
    <row r="45" spans="1:8" x14ac:dyDescent="0.25">
      <c r="A45" s="2">
        <f t="shared" si="0"/>
        <v>114012</v>
      </c>
      <c r="B45" s="6">
        <v>117218</v>
      </c>
      <c r="C45" s="8">
        <v>0.39500000000000002</v>
      </c>
      <c r="D45" s="8">
        <v>0.84499999999999997</v>
      </c>
      <c r="G45" s="36"/>
      <c r="H45" s="37"/>
    </row>
    <row r="46" spans="1:8" x14ac:dyDescent="0.25">
      <c r="A46" s="2">
        <f t="shared" si="0"/>
        <v>117219</v>
      </c>
      <c r="B46" s="6">
        <v>120423</v>
      </c>
      <c r="C46" s="8">
        <v>0.376</v>
      </c>
      <c r="D46" s="8">
        <v>0.84099999999999997</v>
      </c>
      <c r="G46" s="36"/>
      <c r="H46" s="37"/>
    </row>
    <row r="47" spans="1:8" x14ac:dyDescent="0.25">
      <c r="A47" s="2">
        <f t="shared" si="0"/>
        <v>120424</v>
      </c>
      <c r="B47" s="6">
        <v>123625</v>
      </c>
      <c r="C47" s="8">
        <v>0.35699999999999998</v>
      </c>
      <c r="D47" s="8">
        <v>0.83499999999999996</v>
      </c>
      <c r="G47" s="36"/>
      <c r="H47" s="37"/>
    </row>
    <row r="48" spans="1:8" x14ac:dyDescent="0.25">
      <c r="A48" s="2">
        <f t="shared" si="0"/>
        <v>123626</v>
      </c>
      <c r="B48" s="6">
        <v>126831</v>
      </c>
      <c r="C48" s="8">
        <v>0.34100000000000003</v>
      </c>
      <c r="D48" s="8">
        <v>0.83199999999999996</v>
      </c>
      <c r="G48" s="36"/>
      <c r="H48" s="37"/>
    </row>
    <row r="49" spans="1:8" x14ac:dyDescent="0.25">
      <c r="A49" s="2">
        <f t="shared" si="0"/>
        <v>126832</v>
      </c>
      <c r="B49" s="6">
        <v>130037</v>
      </c>
      <c r="C49" s="8">
        <v>0.33300000000000002</v>
      </c>
      <c r="D49" s="8">
        <v>0.82499999999999996</v>
      </c>
      <c r="G49" s="36"/>
      <c r="H49" s="37"/>
    </row>
    <row r="50" spans="1:8" x14ac:dyDescent="0.25">
      <c r="A50" s="2">
        <f t="shared" si="0"/>
        <v>130038</v>
      </c>
      <c r="B50" s="6">
        <v>133241</v>
      </c>
      <c r="C50" s="8">
        <v>0.33300000000000002</v>
      </c>
      <c r="D50" s="8">
        <v>0.81899999999999995</v>
      </c>
      <c r="G50" s="36"/>
      <c r="H50" s="37"/>
    </row>
    <row r="51" spans="1:8" x14ac:dyDescent="0.25">
      <c r="A51" s="2">
        <f t="shared" si="0"/>
        <v>133242</v>
      </c>
      <c r="B51" s="6">
        <v>136446</v>
      </c>
      <c r="C51" s="8">
        <v>0.33300000000000002</v>
      </c>
      <c r="D51" s="8">
        <v>0.80900000000000005</v>
      </c>
      <c r="G51" s="36"/>
      <c r="H51" s="37"/>
    </row>
    <row r="52" spans="1:8" x14ac:dyDescent="0.25">
      <c r="A52" s="2">
        <f t="shared" si="0"/>
        <v>136447</v>
      </c>
      <c r="B52" s="6">
        <v>139650</v>
      </c>
      <c r="C52" s="8">
        <v>0.33300000000000002</v>
      </c>
      <c r="D52" s="8">
        <v>0.80599999999999994</v>
      </c>
      <c r="G52" s="36"/>
      <c r="H52" s="37"/>
    </row>
    <row r="53" spans="1:8" x14ac:dyDescent="0.25">
      <c r="A53" s="2">
        <f t="shared" si="0"/>
        <v>139651</v>
      </c>
      <c r="B53" s="6">
        <v>142836</v>
      </c>
      <c r="C53" s="8">
        <v>0.33300000000000002</v>
      </c>
      <c r="D53" s="8">
        <v>0.79800000000000004</v>
      </c>
      <c r="G53" s="36"/>
      <c r="H53" s="37"/>
    </row>
    <row r="54" spans="1:8" x14ac:dyDescent="0.25">
      <c r="A54" s="2">
        <f t="shared" si="0"/>
        <v>142837</v>
      </c>
      <c r="B54" s="6">
        <v>146064</v>
      </c>
      <c r="C54" s="8">
        <v>0.33300000000000002</v>
      </c>
      <c r="D54" s="8">
        <v>0.78900000000000003</v>
      </c>
      <c r="G54" s="36"/>
      <c r="H54" s="37"/>
    </row>
    <row r="55" spans="1:8" x14ac:dyDescent="0.25">
      <c r="A55" s="2">
        <f t="shared" si="0"/>
        <v>146065</v>
      </c>
      <c r="B55" s="6">
        <v>149266</v>
      </c>
      <c r="C55" s="8">
        <v>0.33300000000000002</v>
      </c>
      <c r="D55" s="8">
        <v>0.78300000000000003</v>
      </c>
      <c r="G55" s="36"/>
      <c r="H55" s="37"/>
    </row>
    <row r="56" spans="1:8" x14ac:dyDescent="0.25">
      <c r="A56" s="2">
        <f t="shared" si="0"/>
        <v>149267</v>
      </c>
      <c r="B56" s="6">
        <v>152472</v>
      </c>
      <c r="C56" s="8">
        <v>0.33300000000000002</v>
      </c>
      <c r="D56" s="8">
        <v>0.77400000000000002</v>
      </c>
      <c r="G56" s="36"/>
      <c r="H56" s="37"/>
    </row>
    <row r="57" spans="1:8" x14ac:dyDescent="0.25">
      <c r="A57" s="2">
        <f t="shared" si="0"/>
        <v>152473</v>
      </c>
      <c r="B57" s="6">
        <v>155675</v>
      </c>
      <c r="C57" s="8">
        <v>0.33300000000000002</v>
      </c>
      <c r="D57" s="8">
        <v>0.76900000000000002</v>
      </c>
      <c r="G57" s="36"/>
      <c r="H57" s="37"/>
    </row>
    <row r="58" spans="1:8" x14ac:dyDescent="0.25">
      <c r="A58" s="2">
        <f t="shared" si="0"/>
        <v>155676</v>
      </c>
      <c r="B58" s="6">
        <v>158882</v>
      </c>
      <c r="C58" s="8">
        <v>0.33300000000000002</v>
      </c>
      <c r="D58" s="8">
        <v>0.76200000000000001</v>
      </c>
      <c r="G58" s="36"/>
      <c r="H58" s="37"/>
    </row>
    <row r="59" spans="1:8" x14ac:dyDescent="0.25">
      <c r="A59" s="2">
        <f t="shared" si="0"/>
        <v>158883</v>
      </c>
      <c r="B59" s="6">
        <v>162088</v>
      </c>
      <c r="C59" s="8">
        <v>0.33300000000000002</v>
      </c>
      <c r="D59" s="8">
        <v>0.755</v>
      </c>
      <c r="G59" s="36"/>
      <c r="H59" s="37"/>
    </row>
    <row r="60" spans="1:8" x14ac:dyDescent="0.25">
      <c r="A60" s="2">
        <f t="shared" si="0"/>
        <v>162089</v>
      </c>
      <c r="B60" s="6">
        <v>165292</v>
      </c>
      <c r="C60" s="8">
        <v>0.33300000000000002</v>
      </c>
      <c r="D60" s="8">
        <v>0.748</v>
      </c>
      <c r="G60" s="36"/>
      <c r="H60" s="37"/>
    </row>
    <row r="61" spans="1:8" x14ac:dyDescent="0.25">
      <c r="A61" s="2">
        <f t="shared" si="0"/>
        <v>165293</v>
      </c>
      <c r="B61" s="6">
        <v>168497</v>
      </c>
      <c r="C61" s="8">
        <v>0.33300000000000002</v>
      </c>
      <c r="D61" s="8">
        <v>0.73799999999999999</v>
      </c>
      <c r="G61" s="36"/>
      <c r="H61" s="37"/>
    </row>
    <row r="62" spans="1:8" x14ac:dyDescent="0.25">
      <c r="A62" s="2">
        <f t="shared" si="0"/>
        <v>168498</v>
      </c>
      <c r="B62" s="6">
        <v>171699</v>
      </c>
      <c r="C62" s="8">
        <v>0.33300000000000002</v>
      </c>
      <c r="D62" s="8">
        <v>0.73299999999999998</v>
      </c>
      <c r="G62" s="36"/>
      <c r="H62" s="37"/>
    </row>
    <row r="63" spans="1:8" x14ac:dyDescent="0.25">
      <c r="A63" s="2">
        <f t="shared" si="0"/>
        <v>171700</v>
      </c>
      <c r="B63" s="6">
        <v>174906</v>
      </c>
      <c r="C63" s="8">
        <v>0.33300000000000002</v>
      </c>
      <c r="D63" s="8">
        <v>0.72599999999999998</v>
      </c>
      <c r="G63" s="36"/>
      <c r="H63" s="37"/>
    </row>
    <row r="64" spans="1:8" x14ac:dyDescent="0.25">
      <c r="A64" s="2">
        <f t="shared" si="0"/>
        <v>174907</v>
      </c>
      <c r="B64" s="6">
        <v>178110</v>
      </c>
      <c r="C64" s="8">
        <v>0.33300000000000002</v>
      </c>
      <c r="D64" s="8">
        <v>0.71799999999999997</v>
      </c>
      <c r="G64" s="36"/>
      <c r="H64" s="37"/>
    </row>
    <row r="65" spans="1:8" x14ac:dyDescent="0.25">
      <c r="A65" s="2">
        <f t="shared" si="0"/>
        <v>178111</v>
      </c>
      <c r="B65" s="6">
        <v>181317</v>
      </c>
      <c r="C65" s="8">
        <v>0.33300000000000002</v>
      </c>
      <c r="D65" s="8">
        <v>0.71099999999999997</v>
      </c>
      <c r="G65" s="36"/>
      <c r="H65" s="37"/>
    </row>
    <row r="66" spans="1:8" x14ac:dyDescent="0.25">
      <c r="A66" s="2">
        <f t="shared" si="0"/>
        <v>181318</v>
      </c>
      <c r="B66" s="6">
        <v>184522</v>
      </c>
      <c r="C66" s="8">
        <v>0.33300000000000002</v>
      </c>
      <c r="D66" s="8">
        <v>0.70499999999999996</v>
      </c>
      <c r="G66" s="36"/>
      <c r="H66" s="37"/>
    </row>
    <row r="67" spans="1:8" x14ac:dyDescent="0.25">
      <c r="A67" s="2">
        <f t="shared" si="0"/>
        <v>184523</v>
      </c>
      <c r="B67" s="6">
        <v>187726</v>
      </c>
      <c r="C67" s="8">
        <v>0.33300000000000002</v>
      </c>
      <c r="D67" s="8">
        <v>0.69799999999999995</v>
      </c>
      <c r="G67" s="36"/>
      <c r="H67" s="37"/>
    </row>
    <row r="68" spans="1:8" x14ac:dyDescent="0.25">
      <c r="A68" s="2">
        <f t="shared" ref="A68:A70" si="1">B67+1</f>
        <v>187727</v>
      </c>
      <c r="B68" s="6">
        <v>190932</v>
      </c>
      <c r="C68" s="8">
        <v>0.33300000000000002</v>
      </c>
      <c r="D68" s="8">
        <v>0.69</v>
      </c>
      <c r="G68" s="36"/>
      <c r="H68" s="37"/>
    </row>
    <row r="69" spans="1:8" x14ac:dyDescent="0.25">
      <c r="A69" s="2">
        <f t="shared" si="1"/>
        <v>190933</v>
      </c>
      <c r="B69" s="6">
        <v>194135</v>
      </c>
      <c r="C69" s="8">
        <v>0.33300000000000002</v>
      </c>
      <c r="D69" s="8">
        <v>0.68500000000000005</v>
      </c>
      <c r="G69" s="36"/>
      <c r="H69" s="37"/>
    </row>
    <row r="70" spans="1:8" ht="15.75" thickBot="1" x14ac:dyDescent="0.3">
      <c r="A70" s="2">
        <f t="shared" si="1"/>
        <v>194136</v>
      </c>
      <c r="B70" s="6" t="s">
        <v>25</v>
      </c>
      <c r="C70" s="8">
        <v>0.33300000000000002</v>
      </c>
      <c r="D70" s="8">
        <v>0.67600000000000005</v>
      </c>
      <c r="G70" s="38"/>
      <c r="H70" s="37"/>
    </row>
    <row r="71" spans="1:8" x14ac:dyDescent="0.25">
      <c r="G71" s="39"/>
      <c r="H71" s="39"/>
    </row>
    <row r="72" spans="1:8" x14ac:dyDescent="0.25">
      <c r="G72" s="39"/>
      <c r="H72" s="39"/>
    </row>
    <row r="73" spans="1:8" x14ac:dyDescent="0.25">
      <c r="G73" s="39"/>
      <c r="H73" s="39"/>
    </row>
  </sheetData>
  <sheetProtection algorithmName="SHA-512" hashValue="vlDVXnz4Hk8YcKfx0M1ct7bkPoOyKZEIUv7c11txk/ehC49TM8EanePKM9OBHP3ux+1ATBzglMKBIxs8bEwHjQ==" saltValue="3BBJSA/Q6rCCYYhVqQpN7w==" spinCount="100000" sheet="1" objects="1" scenarios="1"/>
  <printOptions horizontalCentered="1"/>
  <pageMargins left="0.31496062992125984" right="0.31496062992125984" top="0.74803149606299213" bottom="0.35433070866141736" header="0.31496062992125984" footer="0.31496062992125984"/>
  <pageSetup paperSize="9" scale="140" orientation="portrait" r:id="rId1"/>
  <headerFooter>
    <oddHeader>&amp;CTabel kinderopvangtoeslag 2020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9C99-2307-4DEB-9BDD-5040DA3F3CB0}">
  <dimension ref="A1:H73"/>
  <sheetViews>
    <sheetView zoomScaleNormal="100" workbookViewId="0">
      <selection activeCell="C36" sqref="C36"/>
    </sheetView>
  </sheetViews>
  <sheetFormatPr defaultRowHeight="15" x14ac:dyDescent="0.25"/>
  <cols>
    <col min="1" max="1" width="19" customWidth="1"/>
    <col min="2" max="4" width="10.7109375" customWidth="1"/>
    <col min="6" max="6" width="10.5703125" bestFit="1" customWidth="1"/>
    <col min="8" max="8" width="10.5703125" bestFit="1" customWidth="1"/>
  </cols>
  <sheetData>
    <row r="1" spans="1:8" ht="30" x14ac:dyDescent="0.25">
      <c r="A1" s="1" t="s">
        <v>14</v>
      </c>
      <c r="B1" s="4" t="s">
        <v>24</v>
      </c>
      <c r="C1" s="5" t="s">
        <v>16</v>
      </c>
      <c r="D1" s="5" t="s">
        <v>15</v>
      </c>
    </row>
    <row r="2" spans="1:8" x14ac:dyDescent="0.25">
      <c r="A2" s="2">
        <v>0</v>
      </c>
      <c r="B2" s="6">
        <v>20301.722999999998</v>
      </c>
      <c r="C2" s="7">
        <v>0.96</v>
      </c>
      <c r="D2" s="8">
        <v>0.96</v>
      </c>
      <c r="F2" s="41"/>
      <c r="G2" s="42"/>
      <c r="H2" s="37"/>
    </row>
    <row r="3" spans="1:8" x14ac:dyDescent="0.25">
      <c r="A3" s="2">
        <f>B2+1</f>
        <v>20302.722999999998</v>
      </c>
      <c r="B3" s="6">
        <v>21654.1505</v>
      </c>
      <c r="C3" s="8">
        <v>0.96</v>
      </c>
      <c r="D3" s="8">
        <v>0.96</v>
      </c>
      <c r="F3" s="41"/>
      <c r="G3" s="42"/>
      <c r="H3" s="37"/>
    </row>
    <row r="4" spans="1:8" x14ac:dyDescent="0.25">
      <c r="A4" s="2">
        <f t="shared" ref="A4:A67" si="0">B3+1</f>
        <v>21655.1505</v>
      </c>
      <c r="B4" s="6">
        <v>23003.515899999999</v>
      </c>
      <c r="C4" s="8">
        <v>0.96</v>
      </c>
      <c r="D4" s="8">
        <v>0.96</v>
      </c>
      <c r="F4" s="41"/>
      <c r="G4" s="42"/>
      <c r="H4" s="37"/>
    </row>
    <row r="5" spans="1:8" x14ac:dyDescent="0.25">
      <c r="A5" s="2">
        <f t="shared" si="0"/>
        <v>23004.515899999999</v>
      </c>
      <c r="B5" s="6">
        <v>24356.964099999997</v>
      </c>
      <c r="C5" s="8">
        <v>0.96</v>
      </c>
      <c r="D5" s="8">
        <v>0.96</v>
      </c>
      <c r="F5" s="41"/>
      <c r="G5" s="42"/>
      <c r="H5" s="37"/>
    </row>
    <row r="6" spans="1:8" x14ac:dyDescent="0.25">
      <c r="A6" s="2">
        <f t="shared" si="0"/>
        <v>24357.964099999997</v>
      </c>
      <c r="B6" s="6">
        <v>25709.391599999999</v>
      </c>
      <c r="C6" s="8">
        <v>0.96</v>
      </c>
      <c r="D6" s="8">
        <v>0.96</v>
      </c>
      <c r="F6" s="41"/>
      <c r="G6" s="42"/>
      <c r="H6" s="37"/>
    </row>
    <row r="7" spans="1:8" x14ac:dyDescent="0.25">
      <c r="A7" s="2">
        <f t="shared" si="0"/>
        <v>25710.391599999999</v>
      </c>
      <c r="B7" s="6">
        <v>27060.7984</v>
      </c>
      <c r="C7" s="8">
        <v>0.95599999999999996</v>
      </c>
      <c r="D7" s="8">
        <v>0.95699999999999996</v>
      </c>
      <c r="F7" s="41"/>
      <c r="G7" s="42"/>
      <c r="H7" s="37"/>
    </row>
    <row r="8" spans="1:8" x14ac:dyDescent="0.25">
      <c r="A8" s="2">
        <f t="shared" si="0"/>
        <v>27061.7984</v>
      </c>
      <c r="B8" s="6">
        <v>28412.205199999997</v>
      </c>
      <c r="C8" s="8">
        <v>0.94499999999999995</v>
      </c>
      <c r="D8" s="8">
        <v>0.95499999999999996</v>
      </c>
      <c r="F8" s="41"/>
      <c r="G8" s="42"/>
      <c r="H8" s="37"/>
    </row>
    <row r="9" spans="1:8" x14ac:dyDescent="0.25">
      <c r="A9" s="2">
        <f t="shared" si="0"/>
        <v>28413.205199999997</v>
      </c>
      <c r="B9" s="6">
        <v>29759.529199999997</v>
      </c>
      <c r="C9" s="8">
        <v>0.93500000000000005</v>
      </c>
      <c r="D9" s="8">
        <v>0.95299999999999996</v>
      </c>
      <c r="F9" s="41"/>
      <c r="G9" s="42"/>
      <c r="H9" s="37"/>
    </row>
    <row r="10" spans="1:8" x14ac:dyDescent="0.25">
      <c r="A10" s="2">
        <f t="shared" si="0"/>
        <v>29760.529199999997</v>
      </c>
      <c r="B10" s="6">
        <v>31214.026699999999</v>
      </c>
      <c r="C10" s="8">
        <v>0.92600000000000005</v>
      </c>
      <c r="D10" s="8">
        <v>0.95099999999999996</v>
      </c>
      <c r="F10" s="41"/>
      <c r="G10" s="42"/>
      <c r="H10" s="37"/>
    </row>
    <row r="11" spans="1:8" x14ac:dyDescent="0.25">
      <c r="A11" s="2">
        <f t="shared" si="0"/>
        <v>31215.026699999999</v>
      </c>
      <c r="B11" s="6">
        <v>32666.482799999998</v>
      </c>
      <c r="C11" s="8">
        <v>0.92</v>
      </c>
      <c r="D11" s="8">
        <v>0.95</v>
      </c>
      <c r="F11" s="41"/>
      <c r="G11" s="42"/>
      <c r="H11" s="37"/>
    </row>
    <row r="12" spans="1:8" x14ac:dyDescent="0.25">
      <c r="A12" s="2">
        <f t="shared" si="0"/>
        <v>32667.482799999998</v>
      </c>
      <c r="B12" s="6">
        <v>34122.000999999997</v>
      </c>
      <c r="C12" s="8">
        <v>0.91</v>
      </c>
      <c r="D12" s="8">
        <v>0.94799999999999995</v>
      </c>
      <c r="F12" s="41"/>
      <c r="G12" s="42"/>
      <c r="H12" s="37"/>
    </row>
    <row r="13" spans="1:8" x14ac:dyDescent="0.25">
      <c r="A13" s="2">
        <f t="shared" si="0"/>
        <v>34123.000999999997</v>
      </c>
      <c r="B13" s="6">
        <v>35574.4571</v>
      </c>
      <c r="C13" s="8">
        <v>0.90500000000000003</v>
      </c>
      <c r="D13" s="8">
        <v>0.94599999999999995</v>
      </c>
      <c r="F13" s="41"/>
      <c r="G13" s="42"/>
      <c r="H13" s="37"/>
    </row>
    <row r="14" spans="1:8" x14ac:dyDescent="0.25">
      <c r="A14" s="2">
        <f t="shared" si="0"/>
        <v>35575.4571</v>
      </c>
      <c r="B14" s="6">
        <v>37030.995999999999</v>
      </c>
      <c r="C14" s="8">
        <v>0.89700000000000002</v>
      </c>
      <c r="D14" s="8">
        <v>0.94599999999999995</v>
      </c>
      <c r="F14" s="41"/>
      <c r="G14" s="42"/>
      <c r="H14" s="37"/>
    </row>
    <row r="15" spans="1:8" x14ac:dyDescent="0.25">
      <c r="A15" s="2">
        <f t="shared" si="0"/>
        <v>37031.995999999999</v>
      </c>
      <c r="B15" s="6">
        <v>38484.472799999996</v>
      </c>
      <c r="C15" s="8">
        <v>0.88900000000000001</v>
      </c>
      <c r="D15" s="8">
        <v>0.94599999999999995</v>
      </c>
      <c r="F15" s="41"/>
      <c r="G15" s="42"/>
      <c r="H15" s="37"/>
    </row>
    <row r="16" spans="1:8" x14ac:dyDescent="0.25">
      <c r="A16" s="2">
        <f t="shared" si="0"/>
        <v>38485.472799999996</v>
      </c>
      <c r="B16" s="6">
        <v>39971.632699999995</v>
      </c>
      <c r="C16" s="8">
        <v>0.88300000000000001</v>
      </c>
      <c r="D16" s="8">
        <v>0.94599999999999995</v>
      </c>
      <c r="F16" s="41"/>
      <c r="G16" s="42"/>
      <c r="H16" s="37"/>
    </row>
    <row r="17" spans="1:8" x14ac:dyDescent="0.25">
      <c r="A17" s="2">
        <f t="shared" si="0"/>
        <v>39972.632699999995</v>
      </c>
      <c r="B17" s="6">
        <v>41462.875399999997</v>
      </c>
      <c r="C17" s="8">
        <v>0.875</v>
      </c>
      <c r="D17" s="8">
        <v>0.94599999999999995</v>
      </c>
      <c r="F17" s="41"/>
      <c r="G17" s="42"/>
      <c r="H17" s="37"/>
    </row>
    <row r="18" spans="1:8" x14ac:dyDescent="0.25">
      <c r="A18" s="2">
        <f t="shared" si="0"/>
        <v>41463.875399999997</v>
      </c>
      <c r="B18" s="6">
        <v>42953.097399999999</v>
      </c>
      <c r="C18" s="8">
        <v>0.86799999999999999</v>
      </c>
      <c r="D18" s="8">
        <v>0.94599999999999995</v>
      </c>
      <c r="F18" s="41"/>
      <c r="G18" s="42"/>
      <c r="H18" s="37"/>
    </row>
    <row r="19" spans="1:8" x14ac:dyDescent="0.25">
      <c r="A19" s="2">
        <f t="shared" si="0"/>
        <v>42954.097399999999</v>
      </c>
      <c r="B19" s="6">
        <v>44443.3194</v>
      </c>
      <c r="C19" s="8">
        <v>0.86099999999999999</v>
      </c>
      <c r="D19" s="8">
        <v>0.94599999999999995</v>
      </c>
      <c r="F19" s="41"/>
      <c r="G19" s="42"/>
      <c r="H19" s="37"/>
    </row>
    <row r="20" spans="1:8" x14ac:dyDescent="0.25">
      <c r="A20" s="2">
        <f t="shared" si="0"/>
        <v>44444.3194</v>
      </c>
      <c r="B20" s="6">
        <v>45935.582799999996</v>
      </c>
      <c r="C20" s="8">
        <v>0.85199999999999998</v>
      </c>
      <c r="D20" s="8">
        <v>0.94599999999999995</v>
      </c>
      <c r="F20" s="41"/>
      <c r="G20" s="42"/>
      <c r="H20" s="37"/>
    </row>
    <row r="21" spans="1:8" x14ac:dyDescent="0.25">
      <c r="A21" s="2">
        <f t="shared" si="0"/>
        <v>45936.582799999996</v>
      </c>
      <c r="B21" s="6">
        <v>47426.825499999999</v>
      </c>
      <c r="C21" s="8">
        <v>0.84699999999999998</v>
      </c>
      <c r="D21" s="8">
        <v>0.94599999999999995</v>
      </c>
      <c r="F21" s="41"/>
      <c r="G21" s="42"/>
      <c r="H21" s="37"/>
    </row>
    <row r="22" spans="1:8" x14ac:dyDescent="0.25">
      <c r="A22" s="2">
        <f t="shared" si="0"/>
        <v>47427.825499999999</v>
      </c>
      <c r="B22" s="6">
        <v>48916.0268</v>
      </c>
      <c r="C22" s="8">
        <v>0.83899999999999997</v>
      </c>
      <c r="D22" s="8">
        <v>0.94599999999999995</v>
      </c>
      <c r="F22" s="41"/>
      <c r="G22" s="42"/>
      <c r="H22" s="37"/>
    </row>
    <row r="23" spans="1:8" x14ac:dyDescent="0.25">
      <c r="A23" s="2">
        <f t="shared" si="0"/>
        <v>48917.0268</v>
      </c>
      <c r="B23" s="6">
        <v>50407.269499999995</v>
      </c>
      <c r="C23" s="8">
        <v>0.83299999999999996</v>
      </c>
      <c r="D23" s="8">
        <v>0.94599999999999995</v>
      </c>
      <c r="F23" s="41"/>
      <c r="G23" s="42"/>
      <c r="H23" s="37"/>
    </row>
    <row r="24" spans="1:8" x14ac:dyDescent="0.25">
      <c r="A24" s="2">
        <f t="shared" si="0"/>
        <v>50408.269499999995</v>
      </c>
      <c r="B24" s="6">
        <v>52036.306699999994</v>
      </c>
      <c r="C24" s="8">
        <v>0.82399999999999995</v>
      </c>
      <c r="D24" s="8">
        <v>0.94599999999999995</v>
      </c>
      <c r="F24" s="41"/>
      <c r="G24" s="42"/>
      <c r="H24" s="37"/>
    </row>
    <row r="25" spans="1:8" x14ac:dyDescent="0.25">
      <c r="A25" s="2">
        <f t="shared" si="0"/>
        <v>52037.306699999994</v>
      </c>
      <c r="B25" s="6">
        <v>55230.076999999997</v>
      </c>
      <c r="C25" s="8">
        <v>0.80900000000000005</v>
      </c>
      <c r="D25" s="8">
        <v>0.94599999999999995</v>
      </c>
      <c r="F25" s="41"/>
      <c r="G25" s="42"/>
      <c r="H25" s="37"/>
    </row>
    <row r="26" spans="1:8" x14ac:dyDescent="0.25">
      <c r="A26" s="2">
        <f t="shared" si="0"/>
        <v>55231.076999999997</v>
      </c>
      <c r="B26" s="6">
        <v>58422.826599999993</v>
      </c>
      <c r="C26" s="8">
        <v>0.80100000000000005</v>
      </c>
      <c r="D26" s="8">
        <v>0.94199999999999995</v>
      </c>
      <c r="F26" s="41"/>
      <c r="G26" s="42"/>
      <c r="H26" s="37"/>
    </row>
    <row r="27" spans="1:8" x14ac:dyDescent="0.25">
      <c r="A27" s="2">
        <f t="shared" si="0"/>
        <v>58423.826599999993</v>
      </c>
      <c r="B27" s="6">
        <v>61617.617599999998</v>
      </c>
      <c r="C27" s="8">
        <v>0.79</v>
      </c>
      <c r="D27" s="8">
        <v>0.93600000000000005</v>
      </c>
      <c r="F27" s="41"/>
      <c r="G27" s="42"/>
      <c r="H27" s="37"/>
    </row>
    <row r="28" spans="1:8" x14ac:dyDescent="0.25">
      <c r="A28" s="2">
        <f t="shared" si="0"/>
        <v>61618.617599999998</v>
      </c>
      <c r="B28" s="6">
        <v>64813.429299999996</v>
      </c>
      <c r="C28" s="8">
        <v>0.76800000000000002</v>
      </c>
      <c r="D28" s="8">
        <v>0.93200000000000005</v>
      </c>
      <c r="F28" s="41"/>
      <c r="G28" s="42"/>
      <c r="H28" s="37"/>
    </row>
    <row r="29" spans="1:8" x14ac:dyDescent="0.25">
      <c r="A29" s="2">
        <f t="shared" si="0"/>
        <v>64814.429299999996</v>
      </c>
      <c r="B29" s="6">
        <v>68006.178899999999</v>
      </c>
      <c r="C29" s="8">
        <v>0.745</v>
      </c>
      <c r="D29" s="8">
        <v>0.92900000000000005</v>
      </c>
      <c r="F29" s="41"/>
      <c r="G29" s="42"/>
      <c r="H29" s="37"/>
    </row>
    <row r="30" spans="1:8" x14ac:dyDescent="0.25">
      <c r="A30" s="2">
        <f t="shared" si="0"/>
        <v>68007.178899999999</v>
      </c>
      <c r="B30" s="6">
        <v>71201.99059999999</v>
      </c>
      <c r="C30" s="8">
        <v>0.72299999999999998</v>
      </c>
      <c r="D30" s="8">
        <v>0.92200000000000004</v>
      </c>
      <c r="F30" s="41"/>
      <c r="G30" s="42"/>
      <c r="H30" s="37"/>
    </row>
    <row r="31" spans="1:8" x14ac:dyDescent="0.25">
      <c r="A31" s="2">
        <f t="shared" si="0"/>
        <v>71202.99059999999</v>
      </c>
      <c r="B31" s="6">
        <v>74395.760899999994</v>
      </c>
      <c r="C31" s="8">
        <v>0.69899999999999995</v>
      </c>
      <c r="D31" s="8">
        <v>0.91700000000000004</v>
      </c>
      <c r="F31" s="41"/>
      <c r="G31" s="42"/>
      <c r="H31" s="37"/>
    </row>
    <row r="32" spans="1:8" x14ac:dyDescent="0.25">
      <c r="A32" s="2">
        <f t="shared" si="0"/>
        <v>74396.760899999994</v>
      </c>
      <c r="B32" s="6">
        <v>77589.531199999998</v>
      </c>
      <c r="C32" s="8">
        <v>0.67600000000000005</v>
      </c>
      <c r="D32" s="8">
        <v>0.91200000000000003</v>
      </c>
      <c r="F32" s="41"/>
      <c r="G32" s="42"/>
      <c r="H32" s="37"/>
    </row>
    <row r="33" spans="1:8" x14ac:dyDescent="0.25">
      <c r="A33" s="2">
        <f t="shared" si="0"/>
        <v>77590.531199999998</v>
      </c>
      <c r="B33" s="6">
        <v>80786.363599999997</v>
      </c>
      <c r="C33" s="8">
        <v>0.65400000000000003</v>
      </c>
      <c r="D33" s="8">
        <v>0.90500000000000003</v>
      </c>
      <c r="F33" s="41"/>
      <c r="G33" s="42"/>
      <c r="H33" s="37"/>
    </row>
    <row r="34" spans="1:8" x14ac:dyDescent="0.25">
      <c r="A34" s="2">
        <f t="shared" si="0"/>
        <v>80787.363599999997</v>
      </c>
      <c r="B34" s="6">
        <v>83979.113199999993</v>
      </c>
      <c r="C34" s="8">
        <v>0.63100000000000001</v>
      </c>
      <c r="D34" s="8">
        <v>0.9</v>
      </c>
      <c r="F34" s="41"/>
      <c r="G34" s="42"/>
      <c r="H34" s="37"/>
    </row>
    <row r="35" spans="1:8" x14ac:dyDescent="0.25">
      <c r="A35" s="2">
        <f t="shared" si="0"/>
        <v>83980.113199999993</v>
      </c>
      <c r="B35" s="6">
        <v>87175.945599999992</v>
      </c>
      <c r="C35" s="8">
        <v>0.60899999999999999</v>
      </c>
      <c r="D35" s="8">
        <v>0.89600000000000002</v>
      </c>
      <c r="F35" s="41"/>
      <c r="G35" s="42"/>
      <c r="H35" s="37"/>
    </row>
    <row r="36" spans="1:8" x14ac:dyDescent="0.25">
      <c r="A36" s="2">
        <f t="shared" si="0"/>
        <v>87176.945599999992</v>
      </c>
      <c r="B36" s="6">
        <v>90369.715899999996</v>
      </c>
      <c r="C36" s="8">
        <v>0.58399999999999996</v>
      </c>
      <c r="D36" s="8">
        <v>0.89300000000000002</v>
      </c>
      <c r="F36" s="41"/>
      <c r="G36" s="42"/>
      <c r="H36" s="37"/>
    </row>
    <row r="37" spans="1:8" x14ac:dyDescent="0.25">
      <c r="A37" s="2">
        <f t="shared" si="0"/>
        <v>90370.715899999996</v>
      </c>
      <c r="B37" s="6">
        <v>93562.465499999991</v>
      </c>
      <c r="C37" s="8">
        <v>0.56200000000000006</v>
      </c>
      <c r="D37" s="8">
        <v>0.88600000000000001</v>
      </c>
      <c r="F37" s="41"/>
      <c r="G37" s="42"/>
      <c r="H37" s="37"/>
    </row>
    <row r="38" spans="1:8" x14ac:dyDescent="0.25">
      <c r="A38" s="2">
        <f t="shared" si="0"/>
        <v>93563.465499999991</v>
      </c>
      <c r="B38" s="6">
        <v>96757.256499999989</v>
      </c>
      <c r="C38" s="8">
        <v>0.54</v>
      </c>
      <c r="D38" s="8">
        <v>0.88200000000000001</v>
      </c>
      <c r="F38" s="41"/>
      <c r="G38" s="42"/>
      <c r="H38" s="37"/>
    </row>
    <row r="39" spans="1:8" x14ac:dyDescent="0.25">
      <c r="A39" s="2">
        <f t="shared" si="0"/>
        <v>96758.256499999989</v>
      </c>
      <c r="B39" s="6">
        <v>100015.14666365001</v>
      </c>
      <c r="C39" s="8">
        <v>0.51600000000000001</v>
      </c>
      <c r="D39" s="8">
        <v>0.877</v>
      </c>
      <c r="F39" s="41"/>
      <c r="G39" s="42"/>
      <c r="H39" s="37"/>
    </row>
    <row r="40" spans="1:8" x14ac:dyDescent="0.25">
      <c r="A40" s="2">
        <f t="shared" si="0"/>
        <v>100016.14666365001</v>
      </c>
      <c r="B40" s="6">
        <v>103286.67439999999</v>
      </c>
      <c r="C40" s="8">
        <v>0.496</v>
      </c>
      <c r="D40" s="8">
        <v>0.87</v>
      </c>
      <c r="F40" s="41"/>
      <c r="G40" s="42"/>
      <c r="H40" s="37"/>
    </row>
    <row r="41" spans="1:8" x14ac:dyDescent="0.25">
      <c r="A41" s="2">
        <f t="shared" si="0"/>
        <v>103287.67439999999</v>
      </c>
      <c r="B41" s="6">
        <v>106558.01789999999</v>
      </c>
      <c r="C41" s="8">
        <v>0.47499999999999998</v>
      </c>
      <c r="D41" s="8">
        <v>0.86499999999999999</v>
      </c>
      <c r="F41" s="41"/>
      <c r="G41" s="42"/>
      <c r="H41" s="37"/>
    </row>
    <row r="42" spans="1:8" x14ac:dyDescent="0.25">
      <c r="A42" s="2">
        <f t="shared" si="0"/>
        <v>106559.01789999999</v>
      </c>
      <c r="B42" s="6">
        <v>109829.36139999999</v>
      </c>
      <c r="C42" s="8">
        <v>0.45400000000000001</v>
      </c>
      <c r="D42" s="8">
        <v>0.86099999999999999</v>
      </c>
      <c r="F42" s="41"/>
      <c r="G42" s="42"/>
      <c r="H42" s="37"/>
    </row>
    <row r="43" spans="1:8" x14ac:dyDescent="0.25">
      <c r="A43" s="2">
        <f t="shared" si="0"/>
        <v>109830.36139999999</v>
      </c>
      <c r="B43" s="6">
        <v>113098.6635</v>
      </c>
      <c r="C43" s="8">
        <v>0.433</v>
      </c>
      <c r="D43" s="8">
        <v>0.85799999999999998</v>
      </c>
      <c r="F43" s="41"/>
      <c r="G43" s="42"/>
      <c r="H43" s="37"/>
    </row>
    <row r="44" spans="1:8" x14ac:dyDescent="0.25">
      <c r="A44" s="2">
        <f t="shared" si="0"/>
        <v>113099.6635</v>
      </c>
      <c r="B44" s="6">
        <v>116371.02769999999</v>
      </c>
      <c r="C44" s="8">
        <v>0.41399999999999998</v>
      </c>
      <c r="D44" s="8">
        <v>0.85099999999999998</v>
      </c>
      <c r="F44" s="41"/>
      <c r="G44" s="42"/>
      <c r="H44" s="37"/>
    </row>
    <row r="45" spans="1:8" x14ac:dyDescent="0.25">
      <c r="A45" s="2">
        <f t="shared" si="0"/>
        <v>116372.02769999999</v>
      </c>
      <c r="B45" s="6">
        <v>119644.4126</v>
      </c>
      <c r="C45" s="8">
        <v>0.39500000000000002</v>
      </c>
      <c r="D45" s="8">
        <v>0.84499999999999997</v>
      </c>
      <c r="F45" s="41"/>
      <c r="G45" s="42"/>
      <c r="H45" s="37"/>
    </row>
    <row r="46" spans="1:8" x14ac:dyDescent="0.25">
      <c r="A46" s="2">
        <f t="shared" si="0"/>
        <v>119645.4126</v>
      </c>
      <c r="B46" s="6">
        <v>122915.7561</v>
      </c>
      <c r="C46" s="8">
        <v>0.376</v>
      </c>
      <c r="D46" s="8">
        <v>0.84099999999999997</v>
      </c>
      <c r="F46" s="41"/>
      <c r="G46" s="42"/>
      <c r="H46" s="37"/>
    </row>
    <row r="47" spans="1:8" x14ac:dyDescent="0.25">
      <c r="A47" s="2">
        <f t="shared" si="0"/>
        <v>122916.7561</v>
      </c>
      <c r="B47" s="6">
        <v>126184.03749999999</v>
      </c>
      <c r="C47" s="8">
        <v>0.35699999999999998</v>
      </c>
      <c r="D47" s="8">
        <v>0.83499999999999996</v>
      </c>
      <c r="F47" s="41"/>
      <c r="G47" s="42"/>
      <c r="H47" s="37"/>
    </row>
    <row r="48" spans="1:8" x14ac:dyDescent="0.25">
      <c r="A48" s="2">
        <f t="shared" si="0"/>
        <v>126185.03749999999</v>
      </c>
      <c r="B48" s="6">
        <v>129456.40169999999</v>
      </c>
      <c r="C48" s="8">
        <v>0.34100000000000003</v>
      </c>
      <c r="D48" s="8">
        <v>0.83199999999999996</v>
      </c>
      <c r="F48" s="41"/>
      <c r="G48" s="42"/>
      <c r="H48" s="37"/>
    </row>
    <row r="49" spans="1:8" x14ac:dyDescent="0.25">
      <c r="A49" s="2">
        <f t="shared" si="0"/>
        <v>129457.40169999999</v>
      </c>
      <c r="B49" s="6">
        <v>132728.7659</v>
      </c>
      <c r="C49" s="8">
        <v>0.33300000000000002</v>
      </c>
      <c r="D49" s="8">
        <v>0.82499999999999996</v>
      </c>
      <c r="F49" s="41"/>
      <c r="G49" s="42"/>
      <c r="H49" s="37"/>
    </row>
    <row r="50" spans="1:8" x14ac:dyDescent="0.25">
      <c r="A50" s="2">
        <f t="shared" si="0"/>
        <v>132729.7659</v>
      </c>
      <c r="B50" s="6">
        <v>135999.08869999999</v>
      </c>
      <c r="C50" s="8">
        <v>0.33300000000000002</v>
      </c>
      <c r="D50" s="8">
        <v>0.81899999999999995</v>
      </c>
      <c r="F50" s="41"/>
      <c r="G50" s="42"/>
      <c r="H50" s="37"/>
    </row>
    <row r="51" spans="1:8" x14ac:dyDescent="0.25">
      <c r="A51" s="2">
        <f t="shared" si="0"/>
        <v>136000.08869999999</v>
      </c>
      <c r="B51" s="6">
        <v>139270.43219999998</v>
      </c>
      <c r="C51" s="8">
        <v>0.33300000000000002</v>
      </c>
      <c r="D51" s="8">
        <v>0.80900000000000005</v>
      </c>
      <c r="F51" s="41"/>
      <c r="G51" s="42"/>
      <c r="H51" s="37"/>
    </row>
    <row r="52" spans="1:8" x14ac:dyDescent="0.25">
      <c r="A52" s="2">
        <f t="shared" si="0"/>
        <v>139271.43219999998</v>
      </c>
      <c r="B52" s="6">
        <v>142540.755</v>
      </c>
      <c r="C52" s="8">
        <v>0.33300000000000002</v>
      </c>
      <c r="D52" s="8">
        <v>0.80599999999999994</v>
      </c>
      <c r="F52" s="41"/>
      <c r="G52" s="42"/>
      <c r="H52" s="37"/>
    </row>
    <row r="53" spans="1:8" x14ac:dyDescent="0.25">
      <c r="A53" s="2">
        <f t="shared" si="0"/>
        <v>142541.755</v>
      </c>
      <c r="B53" s="6">
        <v>145792.7052</v>
      </c>
      <c r="C53" s="8">
        <v>0.33300000000000002</v>
      </c>
      <c r="D53" s="8">
        <v>0.79800000000000004</v>
      </c>
      <c r="F53" s="41"/>
      <c r="G53" s="42"/>
      <c r="H53" s="37"/>
    </row>
    <row r="54" spans="1:8" x14ac:dyDescent="0.25">
      <c r="A54" s="2">
        <f t="shared" si="0"/>
        <v>145793.7052</v>
      </c>
      <c r="B54" s="6">
        <v>149087.52479999998</v>
      </c>
      <c r="C54" s="8">
        <v>0.33300000000000002</v>
      </c>
      <c r="D54" s="8">
        <v>0.78900000000000003</v>
      </c>
      <c r="F54" s="41"/>
      <c r="G54" s="42"/>
      <c r="H54" s="37"/>
    </row>
    <row r="55" spans="1:8" x14ac:dyDescent="0.25">
      <c r="A55" s="2">
        <f t="shared" si="0"/>
        <v>149088.52479999998</v>
      </c>
      <c r="B55" s="6">
        <v>152355.80619999999</v>
      </c>
      <c r="C55" s="8">
        <v>0.33300000000000002</v>
      </c>
      <c r="D55" s="8">
        <v>0.78300000000000003</v>
      </c>
      <c r="F55" s="41"/>
      <c r="G55" s="42"/>
      <c r="H55" s="37"/>
    </row>
    <row r="56" spans="1:8" x14ac:dyDescent="0.25">
      <c r="A56" s="2">
        <f t="shared" si="0"/>
        <v>152356.80619999999</v>
      </c>
      <c r="B56" s="6">
        <v>155628.1704</v>
      </c>
      <c r="C56" s="8">
        <v>0.33300000000000002</v>
      </c>
      <c r="D56" s="8">
        <v>0.77400000000000002</v>
      </c>
      <c r="F56" s="41"/>
      <c r="G56" s="42"/>
      <c r="H56" s="37"/>
    </row>
    <row r="57" spans="1:8" x14ac:dyDescent="0.25">
      <c r="A57" s="2">
        <f t="shared" si="0"/>
        <v>155629.1704</v>
      </c>
      <c r="B57" s="6">
        <v>158897.4725</v>
      </c>
      <c r="C57" s="8">
        <v>0.33300000000000002</v>
      </c>
      <c r="D57" s="8">
        <v>0.76900000000000002</v>
      </c>
      <c r="F57" s="41"/>
      <c r="G57" s="42"/>
      <c r="H57" s="37"/>
    </row>
    <row r="58" spans="1:8" x14ac:dyDescent="0.25">
      <c r="A58" s="2">
        <f t="shared" si="0"/>
        <v>158898.4725</v>
      </c>
      <c r="B58" s="6">
        <v>162170.85739999998</v>
      </c>
      <c r="C58" s="8">
        <v>0.33300000000000002</v>
      </c>
      <c r="D58" s="8">
        <v>0.76200000000000001</v>
      </c>
      <c r="F58" s="41"/>
      <c r="G58" s="42"/>
      <c r="H58" s="37"/>
    </row>
    <row r="59" spans="1:8" x14ac:dyDescent="0.25">
      <c r="A59" s="2">
        <f t="shared" si="0"/>
        <v>162171.85739999998</v>
      </c>
      <c r="B59" s="6">
        <v>165443.22159999999</v>
      </c>
      <c r="C59" s="8">
        <v>0.33300000000000002</v>
      </c>
      <c r="D59" s="8">
        <v>0.755</v>
      </c>
      <c r="F59" s="41"/>
      <c r="G59" s="42"/>
      <c r="H59" s="37"/>
    </row>
    <row r="60" spans="1:8" x14ac:dyDescent="0.25">
      <c r="A60" s="2">
        <f t="shared" si="0"/>
        <v>165444.22159999999</v>
      </c>
      <c r="B60" s="6">
        <v>168713.54439999998</v>
      </c>
      <c r="C60" s="8">
        <v>0.33300000000000002</v>
      </c>
      <c r="D60" s="8">
        <v>0.748</v>
      </c>
      <c r="F60" s="41"/>
      <c r="G60" s="42"/>
      <c r="H60" s="37"/>
    </row>
    <row r="61" spans="1:8" x14ac:dyDescent="0.25">
      <c r="A61" s="2">
        <f t="shared" si="0"/>
        <v>168714.54439999998</v>
      </c>
      <c r="B61" s="6">
        <v>171984.8879</v>
      </c>
      <c r="C61" s="8">
        <v>0.33300000000000002</v>
      </c>
      <c r="D61" s="8">
        <v>0.73799999999999999</v>
      </c>
      <c r="F61" s="41"/>
      <c r="G61" s="42"/>
      <c r="H61" s="37"/>
    </row>
    <row r="62" spans="1:8" x14ac:dyDescent="0.25">
      <c r="A62" s="2">
        <f t="shared" si="0"/>
        <v>171985.8879</v>
      </c>
      <c r="B62" s="6">
        <v>175253.16929999998</v>
      </c>
      <c r="C62" s="8">
        <v>0.33300000000000002</v>
      </c>
      <c r="D62" s="8">
        <v>0.73299999999999998</v>
      </c>
      <c r="F62" s="41"/>
      <c r="G62" s="42"/>
      <c r="H62" s="37"/>
    </row>
    <row r="63" spans="1:8" x14ac:dyDescent="0.25">
      <c r="A63" s="2">
        <f t="shared" si="0"/>
        <v>175254.16929999998</v>
      </c>
      <c r="B63" s="6">
        <v>178526.55419999998</v>
      </c>
      <c r="C63" s="8">
        <v>0.33300000000000002</v>
      </c>
      <c r="D63" s="8">
        <v>0.72599999999999998</v>
      </c>
      <c r="F63" s="41"/>
      <c r="G63" s="42"/>
      <c r="H63" s="37"/>
    </row>
    <row r="64" spans="1:8" x14ac:dyDescent="0.25">
      <c r="A64" s="2">
        <f t="shared" si="0"/>
        <v>178527.55419999998</v>
      </c>
      <c r="B64" s="6">
        <v>181796.87699999998</v>
      </c>
      <c r="C64" s="8">
        <v>0.33300000000000002</v>
      </c>
      <c r="D64" s="8">
        <v>0.71799999999999997</v>
      </c>
      <c r="F64" s="41"/>
      <c r="G64" s="42"/>
      <c r="H64" s="37"/>
    </row>
    <row r="65" spans="1:8" x14ac:dyDescent="0.25">
      <c r="A65" s="2">
        <f t="shared" si="0"/>
        <v>181797.87699999998</v>
      </c>
      <c r="B65" s="6">
        <v>185070.26189999998</v>
      </c>
      <c r="C65" s="8">
        <v>0.33300000000000002</v>
      </c>
      <c r="D65" s="8">
        <v>0.71099999999999997</v>
      </c>
      <c r="F65" s="41"/>
      <c r="G65" s="42"/>
      <c r="H65" s="37"/>
    </row>
    <row r="66" spans="1:8" x14ac:dyDescent="0.25">
      <c r="A66" s="2">
        <f t="shared" si="0"/>
        <v>185071.26189999998</v>
      </c>
      <c r="B66" s="6">
        <v>188341.6054</v>
      </c>
      <c r="C66" s="8">
        <v>0.33300000000000002</v>
      </c>
      <c r="D66" s="8">
        <v>0.70499999999999996</v>
      </c>
      <c r="F66" s="41"/>
      <c r="G66" s="42"/>
      <c r="H66" s="37"/>
    </row>
    <row r="67" spans="1:8" x14ac:dyDescent="0.25">
      <c r="A67" s="2">
        <f t="shared" si="0"/>
        <v>188342.6054</v>
      </c>
      <c r="B67" s="6">
        <v>191611.92819999999</v>
      </c>
      <c r="C67" s="8">
        <v>0.33300000000000002</v>
      </c>
      <c r="D67" s="8">
        <v>0.69799999999999995</v>
      </c>
      <c r="F67" s="41"/>
      <c r="G67" s="42"/>
      <c r="H67" s="37"/>
    </row>
    <row r="68" spans="1:8" x14ac:dyDescent="0.25">
      <c r="A68" s="2">
        <f t="shared" ref="A68:A70" si="1">B67+1</f>
        <v>191612.92819999999</v>
      </c>
      <c r="B68" s="6">
        <v>194884.29239999998</v>
      </c>
      <c r="C68" s="8">
        <v>0.33300000000000002</v>
      </c>
      <c r="D68" s="8">
        <v>0.69</v>
      </c>
      <c r="F68" s="41"/>
      <c r="G68" s="42"/>
      <c r="H68" s="37"/>
    </row>
    <row r="69" spans="1:8" x14ac:dyDescent="0.25">
      <c r="A69" s="2">
        <f t="shared" si="1"/>
        <v>194885.29239999998</v>
      </c>
      <c r="B69" s="6">
        <v>198153.59449999998</v>
      </c>
      <c r="C69" s="8">
        <v>0.33300000000000002</v>
      </c>
      <c r="D69" s="8">
        <v>0.68500000000000005</v>
      </c>
      <c r="F69" s="41"/>
      <c r="G69" s="42"/>
      <c r="H69" s="37"/>
    </row>
    <row r="70" spans="1:8" x14ac:dyDescent="0.25">
      <c r="A70" s="2">
        <f t="shared" si="1"/>
        <v>198154.59449999998</v>
      </c>
      <c r="B70" s="6" t="s">
        <v>25</v>
      </c>
      <c r="C70" s="8">
        <v>0.33300000000000002</v>
      </c>
      <c r="D70" s="8">
        <v>0.67600000000000005</v>
      </c>
      <c r="F70" s="41"/>
      <c r="G70" s="42"/>
      <c r="H70" s="37"/>
    </row>
    <row r="71" spans="1:8" x14ac:dyDescent="0.25">
      <c r="F71" s="3"/>
      <c r="G71" s="43"/>
      <c r="H71" s="39"/>
    </row>
    <row r="72" spans="1:8" x14ac:dyDescent="0.25">
      <c r="G72" s="39"/>
      <c r="H72" s="39"/>
    </row>
    <row r="73" spans="1:8" x14ac:dyDescent="0.25">
      <c r="G73" s="39"/>
      <c r="H73" s="39"/>
    </row>
  </sheetData>
  <sheetProtection algorithmName="SHA-512" hashValue="h5BV9KUzH8/iCEYdO2Qu2Doj9VXFDXSAwNiOIzG09B3e9q1Q4vHJEGgXXitRkdTXq7SLh4yCLPQHPUDrw2NELQ==" saltValue="nt/KqueiylqkAHATlc0EPg==" spinCount="100000" sheet="1" objects="1" scenarios="1"/>
  <printOptions horizontalCentered="1"/>
  <pageMargins left="0.31496062992125984" right="0.31496062992125984" top="0.74803149606299213" bottom="0.35433070866141736" header="0.31496062992125984" footer="0.31496062992125984"/>
  <pageSetup paperSize="9" scale="140" orientation="portrait" r:id="rId1"/>
  <headerFooter>
    <oddHeader>&amp;CTabel kinderopvangtoeslag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rekenblad</vt:lpstr>
      <vt:lpstr>zoekblad</vt:lpstr>
      <vt:lpstr>2019</vt:lpstr>
      <vt:lpstr>2020</vt:lpstr>
      <vt:lpstr>2021</vt:lpstr>
      <vt:lpstr>'2019'!Afdrukbereik</vt:lpstr>
      <vt:lpstr>'2020'!Afdrukbereik</vt:lpstr>
      <vt:lpstr>'2021'!Afdrukbereik</vt:lpstr>
      <vt:lpstr>rekenblad!Afdrukbereik</vt:lpstr>
      <vt:lpstr>'2019'!Afdruktitels</vt:lpstr>
      <vt:lpstr>'2020'!Afdruktitels</vt:lpstr>
      <vt:lpstr>'2021'!Afdruktitels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 -</dc:creator>
  <cp:lastModifiedBy>Ab -</cp:lastModifiedBy>
  <cp:lastPrinted>2020-09-03T09:02:11Z</cp:lastPrinted>
  <dcterms:created xsi:type="dcterms:W3CDTF">2019-10-15T13:33:29Z</dcterms:created>
  <dcterms:modified xsi:type="dcterms:W3CDTF">2020-10-01T07:10:06Z</dcterms:modified>
</cp:coreProperties>
</file>